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activeTab="10"/>
  </bookViews>
  <sheets>
    <sheet name="1" sheetId="1" r:id="rId1"/>
    <sheet name="2" sheetId="2" r:id="rId2"/>
    <sheet name="3.1" sheetId="17" r:id="rId3"/>
    <sheet name="3.2" sheetId="14" r:id="rId4"/>
    <sheet name="3.3" sheetId="18" r:id="rId5"/>
    <sheet name="3.4" sheetId="19" r:id="rId6"/>
    <sheet name="4" sheetId="9" r:id="rId7"/>
    <sheet name="5" sheetId="10" r:id="rId8"/>
    <sheet name="6" sheetId="11" r:id="rId9"/>
    <sheet name="7" sheetId="12" r:id="rId10"/>
    <sheet name="8" sheetId="13" r:id="rId11"/>
  </sheets>
  <externalReferences>
    <externalReference r:id="rId12"/>
    <externalReference r:id="rId13"/>
  </externalReferences>
  <definedNames>
    <definedName name="_xlnm._FilterDatabase" localSheetId="0" hidden="1">'1'!$A$15:$WWQ$110</definedName>
    <definedName name="_xlnm._FilterDatabase" localSheetId="1" hidden="1">'2'!$A$16:$Y$108</definedName>
    <definedName name="_xlnm._FilterDatabase" localSheetId="2" hidden="1">'3.1'!$A$19:$Z$114</definedName>
    <definedName name="_xlnm._FilterDatabase" localSheetId="3" hidden="1">'3.2'!$A$19:$Z$114</definedName>
    <definedName name="_xlnm._FilterDatabase" localSheetId="4" hidden="1">'3.3'!$A$19:$Z$114</definedName>
    <definedName name="_xlnm._FilterDatabase" localSheetId="5" hidden="1">'3.4'!$A$19:$Z$114</definedName>
    <definedName name="_xlnm._FilterDatabase" localSheetId="6" hidden="1">'4'!$A$17:$WXT$112</definedName>
    <definedName name="_xlnm._FilterDatabase" localSheetId="7" hidden="1">'5'!$A$15:$WXX$110</definedName>
    <definedName name="_xlnm._FilterDatabase" localSheetId="8" hidden="1">'6'!$A$17:$WXT$110</definedName>
    <definedName name="_xlnm._FilterDatabase" localSheetId="9" hidden="1">'7'!$A$17:$WXK$110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9" l="1"/>
  <c r="F24" i="19"/>
  <c r="F25" i="19"/>
  <c r="F29" i="19"/>
  <c r="F30" i="19"/>
  <c r="F31" i="19"/>
  <c r="F32" i="19"/>
  <c r="F33" i="19"/>
  <c r="F34" i="19"/>
  <c r="F35" i="19"/>
  <c r="F37" i="19"/>
  <c r="F38" i="19"/>
  <c r="F39" i="19"/>
  <c r="F40" i="19"/>
  <c r="F41" i="19"/>
  <c r="F42" i="19"/>
  <c r="F44" i="19"/>
  <c r="F46" i="19"/>
  <c r="F49" i="19"/>
  <c r="F51" i="19"/>
  <c r="F52" i="19"/>
  <c r="F53" i="19"/>
  <c r="F54" i="19"/>
  <c r="F55" i="19"/>
  <c r="F56" i="19"/>
  <c r="F57" i="19"/>
  <c r="F58" i="19"/>
  <c r="F59" i="19"/>
  <c r="F60" i="19"/>
  <c r="F61" i="19"/>
  <c r="F64" i="19"/>
  <c r="F65" i="19"/>
  <c r="F66" i="19"/>
  <c r="F67" i="19"/>
  <c r="F68" i="19"/>
  <c r="F69" i="19"/>
  <c r="F70" i="19"/>
  <c r="F71" i="19"/>
  <c r="F72" i="19"/>
  <c r="F73" i="19"/>
  <c r="F74" i="19"/>
  <c r="F75" i="19"/>
  <c r="F76" i="19"/>
  <c r="F77" i="19"/>
  <c r="F78" i="19"/>
  <c r="F79" i="19"/>
  <c r="F80" i="19"/>
  <c r="F81" i="19"/>
  <c r="F82" i="19"/>
  <c r="F83" i="19"/>
  <c r="F86" i="19"/>
  <c r="F87" i="19"/>
  <c r="F88" i="19"/>
  <c r="F89" i="19"/>
  <c r="F91" i="19"/>
  <c r="F92" i="19"/>
  <c r="F94" i="19"/>
  <c r="F95" i="19"/>
  <c r="F96" i="19"/>
  <c r="F97" i="19"/>
  <c r="F98" i="19"/>
  <c r="F99" i="19"/>
  <c r="F101" i="19"/>
  <c r="F102" i="19"/>
  <c r="F104" i="19"/>
  <c r="F105" i="19"/>
  <c r="F106" i="19"/>
  <c r="F107" i="19"/>
  <c r="F108" i="19"/>
  <c r="F109" i="19"/>
  <c r="F110" i="19"/>
  <c r="F111" i="19"/>
  <c r="F112" i="19"/>
  <c r="F113" i="19"/>
  <c r="F23" i="18"/>
  <c r="F24" i="18"/>
  <c r="F25" i="18"/>
  <c r="F29" i="18"/>
  <c r="F30" i="18"/>
  <c r="F31" i="18"/>
  <c r="F32" i="18"/>
  <c r="F33" i="18"/>
  <c r="F34" i="18"/>
  <c r="F35" i="18"/>
  <c r="F37" i="18"/>
  <c r="F38" i="18"/>
  <c r="F39" i="18"/>
  <c r="F40" i="18"/>
  <c r="F41" i="18"/>
  <c r="F42" i="18"/>
  <c r="F44" i="18"/>
  <c r="F46" i="18"/>
  <c r="F49" i="18"/>
  <c r="F51" i="18"/>
  <c r="F52" i="18"/>
  <c r="F53" i="18"/>
  <c r="F54" i="18"/>
  <c r="F55" i="18"/>
  <c r="F56" i="18"/>
  <c r="F57" i="18"/>
  <c r="F58" i="18"/>
  <c r="F59" i="18"/>
  <c r="F60" i="18"/>
  <c r="F61" i="18"/>
  <c r="F64" i="18"/>
  <c r="F65" i="18"/>
  <c r="F66" i="18"/>
  <c r="F67" i="18"/>
  <c r="F68" i="18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6" i="18"/>
  <c r="F87" i="18"/>
  <c r="F88" i="18"/>
  <c r="F89" i="18"/>
  <c r="F91" i="18"/>
  <c r="F92" i="18"/>
  <c r="F94" i="18"/>
  <c r="F95" i="18"/>
  <c r="F96" i="18"/>
  <c r="F97" i="18"/>
  <c r="F98" i="18"/>
  <c r="F99" i="18"/>
  <c r="F101" i="18"/>
  <c r="F102" i="18"/>
  <c r="F104" i="18"/>
  <c r="F105" i="18"/>
  <c r="F106" i="18"/>
  <c r="F107" i="18"/>
  <c r="F108" i="18"/>
  <c r="F109" i="18"/>
  <c r="F110" i="18"/>
  <c r="F111" i="18"/>
  <c r="F112" i="18"/>
  <c r="F113" i="18"/>
  <c r="N103" i="19"/>
  <c r="M103" i="19"/>
  <c r="L103" i="19"/>
  <c r="K103" i="19"/>
  <c r="J103" i="19"/>
  <c r="I103" i="19"/>
  <c r="H103" i="19"/>
  <c r="G103" i="19"/>
  <c r="E103" i="19"/>
  <c r="D103" i="19"/>
  <c r="N100" i="19"/>
  <c r="M100" i="19"/>
  <c r="L100" i="19"/>
  <c r="K100" i="19"/>
  <c r="J100" i="19"/>
  <c r="I100" i="19"/>
  <c r="H100" i="19"/>
  <c r="G100" i="19"/>
  <c r="E100" i="19"/>
  <c r="D100" i="19"/>
  <c r="N93" i="19"/>
  <c r="M93" i="19"/>
  <c r="L93" i="19"/>
  <c r="K93" i="19"/>
  <c r="J93" i="19"/>
  <c r="I93" i="19"/>
  <c r="H93" i="19"/>
  <c r="G93" i="19"/>
  <c r="E93" i="19"/>
  <c r="D93" i="19"/>
  <c r="N90" i="19"/>
  <c r="M90" i="19"/>
  <c r="L90" i="19"/>
  <c r="K90" i="19"/>
  <c r="J90" i="19"/>
  <c r="I90" i="19"/>
  <c r="H90" i="19"/>
  <c r="G90" i="19"/>
  <c r="E90" i="19"/>
  <c r="D90" i="19"/>
  <c r="N85" i="19"/>
  <c r="M85" i="19"/>
  <c r="L85" i="19"/>
  <c r="K85" i="19"/>
  <c r="J85" i="19"/>
  <c r="I85" i="19"/>
  <c r="H85" i="19"/>
  <c r="G85" i="19"/>
  <c r="E85" i="19"/>
  <c r="D85" i="19"/>
  <c r="N50" i="19"/>
  <c r="M50" i="19"/>
  <c r="L50" i="19"/>
  <c r="K50" i="19"/>
  <c r="J50" i="19"/>
  <c r="I50" i="19"/>
  <c r="H50" i="19"/>
  <c r="G50" i="19"/>
  <c r="E50" i="19"/>
  <c r="D50" i="19"/>
  <c r="N43" i="19"/>
  <c r="M43" i="19"/>
  <c r="L43" i="19"/>
  <c r="K43" i="19"/>
  <c r="J43" i="19"/>
  <c r="I43" i="19"/>
  <c r="H43" i="19"/>
  <c r="G43" i="19"/>
  <c r="E43" i="19"/>
  <c r="D43" i="19"/>
  <c r="N26" i="19"/>
  <c r="M26" i="19"/>
  <c r="L26" i="19"/>
  <c r="K26" i="19"/>
  <c r="J26" i="19"/>
  <c r="I26" i="19"/>
  <c r="H26" i="19"/>
  <c r="G26" i="19"/>
  <c r="E26" i="19"/>
  <c r="D26" i="19"/>
  <c r="N20" i="19"/>
  <c r="M20" i="19"/>
  <c r="L20" i="19"/>
  <c r="K20" i="19"/>
  <c r="J20" i="19"/>
  <c r="I20" i="19"/>
  <c r="H20" i="19"/>
  <c r="G20" i="19"/>
  <c r="E20" i="19"/>
  <c r="D20" i="19"/>
  <c r="N103" i="18"/>
  <c r="M103" i="18"/>
  <c r="L103" i="18"/>
  <c r="K103" i="18"/>
  <c r="J103" i="18"/>
  <c r="I103" i="18"/>
  <c r="H103" i="18"/>
  <c r="G103" i="18"/>
  <c r="E103" i="18"/>
  <c r="D103" i="18"/>
  <c r="N100" i="18"/>
  <c r="M100" i="18"/>
  <c r="L100" i="18"/>
  <c r="K100" i="18"/>
  <c r="J100" i="18"/>
  <c r="I100" i="18"/>
  <c r="H100" i="18"/>
  <c r="G100" i="18"/>
  <c r="E100" i="18"/>
  <c r="D100" i="18"/>
  <c r="N93" i="18"/>
  <c r="M93" i="18"/>
  <c r="L93" i="18"/>
  <c r="K93" i="18"/>
  <c r="J93" i="18"/>
  <c r="I93" i="18"/>
  <c r="H93" i="18"/>
  <c r="G93" i="18"/>
  <c r="E93" i="18"/>
  <c r="D93" i="18"/>
  <c r="N90" i="18"/>
  <c r="M90" i="18"/>
  <c r="L90" i="18"/>
  <c r="K90" i="18"/>
  <c r="J90" i="18"/>
  <c r="I90" i="18"/>
  <c r="H90" i="18"/>
  <c r="G90" i="18"/>
  <c r="E90" i="18"/>
  <c r="D90" i="18"/>
  <c r="N85" i="18"/>
  <c r="M85" i="18"/>
  <c r="L85" i="18"/>
  <c r="K85" i="18"/>
  <c r="J85" i="18"/>
  <c r="I85" i="18"/>
  <c r="H85" i="18"/>
  <c r="G85" i="18"/>
  <c r="E85" i="18"/>
  <c r="D85" i="18"/>
  <c r="N50" i="18"/>
  <c r="M50" i="18"/>
  <c r="L50" i="18"/>
  <c r="K50" i="18"/>
  <c r="J50" i="18"/>
  <c r="I50" i="18"/>
  <c r="H50" i="18"/>
  <c r="G50" i="18"/>
  <c r="E50" i="18"/>
  <c r="D50" i="18"/>
  <c r="N43" i="18"/>
  <c r="M43" i="18"/>
  <c r="L43" i="18"/>
  <c r="K43" i="18"/>
  <c r="J43" i="18"/>
  <c r="I43" i="18"/>
  <c r="H43" i="18"/>
  <c r="G43" i="18"/>
  <c r="E43" i="18"/>
  <c r="D43" i="18"/>
  <c r="N26" i="18"/>
  <c r="M26" i="18"/>
  <c r="L26" i="18"/>
  <c r="K26" i="18"/>
  <c r="J26" i="18"/>
  <c r="I26" i="18"/>
  <c r="H26" i="18"/>
  <c r="G26" i="18"/>
  <c r="E26" i="18"/>
  <c r="D26" i="18"/>
  <c r="N20" i="18"/>
  <c r="M20" i="18"/>
  <c r="L20" i="18"/>
  <c r="K20" i="18"/>
  <c r="J20" i="18"/>
  <c r="I20" i="18"/>
  <c r="H20" i="18"/>
  <c r="G20" i="18"/>
  <c r="E20" i="18"/>
  <c r="D20" i="18"/>
  <c r="F23" i="17"/>
  <c r="F24" i="17"/>
  <c r="F25" i="17"/>
  <c r="F29" i="17"/>
  <c r="F30" i="17"/>
  <c r="F31" i="17"/>
  <c r="F32" i="17"/>
  <c r="F33" i="17"/>
  <c r="F34" i="17"/>
  <c r="F35" i="17"/>
  <c r="F37" i="17"/>
  <c r="F38" i="17"/>
  <c r="F39" i="17"/>
  <c r="F40" i="17"/>
  <c r="F41" i="17"/>
  <c r="F42" i="17"/>
  <c r="F44" i="17"/>
  <c r="F46" i="17"/>
  <c r="F49" i="17"/>
  <c r="F51" i="17"/>
  <c r="F52" i="17"/>
  <c r="F53" i="17"/>
  <c r="F54" i="17"/>
  <c r="F55" i="17"/>
  <c r="F56" i="17"/>
  <c r="F57" i="17"/>
  <c r="F58" i="17"/>
  <c r="F59" i="17"/>
  <c r="F60" i="17"/>
  <c r="F61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6" i="17"/>
  <c r="F87" i="17"/>
  <c r="F88" i="17"/>
  <c r="F89" i="17"/>
  <c r="F91" i="17"/>
  <c r="F92" i="17"/>
  <c r="F94" i="17"/>
  <c r="F95" i="17"/>
  <c r="F96" i="17"/>
  <c r="F97" i="17"/>
  <c r="F98" i="17"/>
  <c r="F99" i="17"/>
  <c r="F101" i="17"/>
  <c r="F102" i="17"/>
  <c r="F104" i="17"/>
  <c r="F105" i="17"/>
  <c r="F106" i="17"/>
  <c r="F107" i="17"/>
  <c r="F108" i="17"/>
  <c r="F109" i="17"/>
  <c r="F110" i="17"/>
  <c r="F111" i="17"/>
  <c r="F112" i="17"/>
  <c r="F113" i="17"/>
  <c r="F114" i="17"/>
  <c r="N103" i="17"/>
  <c r="M103" i="17"/>
  <c r="L103" i="17"/>
  <c r="K103" i="17"/>
  <c r="J103" i="17"/>
  <c r="I103" i="17"/>
  <c r="H103" i="17"/>
  <c r="G103" i="17"/>
  <c r="E103" i="17"/>
  <c r="D103" i="17"/>
  <c r="N100" i="17"/>
  <c r="M100" i="17"/>
  <c r="L100" i="17"/>
  <c r="K100" i="17"/>
  <c r="J100" i="17"/>
  <c r="I100" i="17"/>
  <c r="H100" i="17"/>
  <c r="G100" i="17"/>
  <c r="E100" i="17"/>
  <c r="D100" i="17"/>
  <c r="N93" i="17"/>
  <c r="M93" i="17"/>
  <c r="L93" i="17"/>
  <c r="K93" i="17"/>
  <c r="J93" i="17"/>
  <c r="I93" i="17"/>
  <c r="H93" i="17"/>
  <c r="G93" i="17"/>
  <c r="E93" i="17"/>
  <c r="D93" i="17"/>
  <c r="N90" i="17"/>
  <c r="M90" i="17"/>
  <c r="L90" i="17"/>
  <c r="K90" i="17"/>
  <c r="J90" i="17"/>
  <c r="I90" i="17"/>
  <c r="H90" i="17"/>
  <c r="G90" i="17"/>
  <c r="E90" i="17"/>
  <c r="D90" i="17"/>
  <c r="N85" i="17"/>
  <c r="M85" i="17"/>
  <c r="L85" i="17"/>
  <c r="K85" i="17"/>
  <c r="J85" i="17"/>
  <c r="I85" i="17"/>
  <c r="H85" i="17"/>
  <c r="G85" i="17"/>
  <c r="E85" i="17"/>
  <c r="D85" i="17"/>
  <c r="N50" i="17"/>
  <c r="M50" i="17"/>
  <c r="L50" i="17"/>
  <c r="K50" i="17"/>
  <c r="J50" i="17"/>
  <c r="I50" i="17"/>
  <c r="H50" i="17"/>
  <c r="G50" i="17"/>
  <c r="E50" i="17"/>
  <c r="D50" i="17"/>
  <c r="N43" i="17"/>
  <c r="M43" i="17"/>
  <c r="L43" i="17"/>
  <c r="K43" i="17"/>
  <c r="J43" i="17"/>
  <c r="I43" i="17"/>
  <c r="H43" i="17"/>
  <c r="G43" i="17"/>
  <c r="E43" i="17"/>
  <c r="D43" i="17"/>
  <c r="N26" i="17"/>
  <c r="M26" i="17"/>
  <c r="L26" i="17"/>
  <c r="K26" i="17"/>
  <c r="J26" i="17"/>
  <c r="I26" i="17"/>
  <c r="H26" i="17"/>
  <c r="G26" i="17"/>
  <c r="E26" i="17"/>
  <c r="D26" i="17"/>
  <c r="N20" i="17"/>
  <c r="M20" i="17"/>
  <c r="L20" i="17"/>
  <c r="K20" i="17"/>
  <c r="J20" i="17"/>
  <c r="I20" i="17"/>
  <c r="H20" i="17"/>
  <c r="G20" i="17"/>
  <c r="E20" i="17"/>
  <c r="D20" i="17"/>
  <c r="F87" i="14"/>
  <c r="F88" i="14"/>
  <c r="F89" i="14"/>
  <c r="F91" i="14"/>
  <c r="F92" i="14"/>
  <c r="F94" i="14"/>
  <c r="F95" i="14"/>
  <c r="F96" i="14"/>
  <c r="F97" i="14"/>
  <c r="F98" i="14"/>
  <c r="F99" i="14"/>
  <c r="F101" i="14"/>
  <c r="F102" i="14"/>
  <c r="F104" i="14"/>
  <c r="F105" i="14"/>
  <c r="F106" i="14"/>
  <c r="F107" i="14"/>
  <c r="F108" i="14"/>
  <c r="F109" i="14"/>
  <c r="F110" i="14"/>
  <c r="F111" i="14"/>
  <c r="F112" i="14"/>
  <c r="F113" i="14"/>
  <c r="F86" i="14"/>
  <c r="F52" i="14"/>
  <c r="F53" i="14"/>
  <c r="F54" i="14"/>
  <c r="F55" i="14"/>
  <c r="F56" i="14"/>
  <c r="F57" i="14"/>
  <c r="F58" i="14"/>
  <c r="F59" i="14"/>
  <c r="F60" i="14"/>
  <c r="F61" i="14"/>
  <c r="H76" i="13" l="1"/>
  <c r="E72" i="13"/>
  <c r="F72" i="13"/>
  <c r="G72" i="13"/>
  <c r="D72" i="13"/>
  <c r="E43" i="13"/>
  <c r="G44" i="13"/>
  <c r="G43" i="13" s="1"/>
  <c r="F44" i="13"/>
  <c r="F43" i="13" s="1"/>
  <c r="F18" i="13" s="1"/>
  <c r="E44" i="13"/>
  <c r="D44" i="13"/>
  <c r="D43" i="13" s="1"/>
  <c r="E18" i="13"/>
  <c r="G18" i="13" l="1"/>
  <c r="D18" i="13"/>
  <c r="H18" i="13"/>
  <c r="AM54" i="12" l="1"/>
  <c r="AN54" i="12"/>
  <c r="AO54" i="12"/>
  <c r="AP54" i="12"/>
  <c r="AQ54" i="12"/>
  <c r="AR54" i="12"/>
  <c r="AS54" i="12"/>
  <c r="AM55" i="12"/>
  <c r="AN55" i="12"/>
  <c r="AO55" i="12"/>
  <c r="AP55" i="12"/>
  <c r="AQ55" i="12"/>
  <c r="AR55" i="12"/>
  <c r="AS55" i="12"/>
  <c r="AM63" i="12"/>
  <c r="AN63" i="12"/>
  <c r="AO63" i="12"/>
  <c r="AP63" i="12"/>
  <c r="AQ63" i="12"/>
  <c r="AR63" i="12"/>
  <c r="AS63" i="12"/>
  <c r="AM102" i="12"/>
  <c r="AN102" i="12"/>
  <c r="AO102" i="12"/>
  <c r="AP102" i="12"/>
  <c r="AQ102" i="12"/>
  <c r="AR102" i="12"/>
  <c r="AS102" i="12"/>
  <c r="AM103" i="12"/>
  <c r="AN103" i="12"/>
  <c r="AO103" i="12"/>
  <c r="AP103" i="12"/>
  <c r="AQ103" i="12"/>
  <c r="AR103" i="12"/>
  <c r="AS103" i="12"/>
  <c r="AM104" i="12"/>
  <c r="AN104" i="12"/>
  <c r="AO104" i="12"/>
  <c r="AP104" i="12"/>
  <c r="AQ104" i="12"/>
  <c r="AR104" i="12"/>
  <c r="AS104" i="12"/>
  <c r="AM105" i="12"/>
  <c r="AN105" i="12"/>
  <c r="AO105" i="12"/>
  <c r="AP105" i="12"/>
  <c r="AQ105" i="12"/>
  <c r="AR105" i="12"/>
  <c r="AS105" i="12"/>
  <c r="AM106" i="12"/>
  <c r="AN106" i="12"/>
  <c r="AO106" i="12"/>
  <c r="AP106" i="12"/>
  <c r="AQ106" i="12"/>
  <c r="AR106" i="12"/>
  <c r="AS106" i="12"/>
  <c r="AG112" i="11" l="1"/>
  <c r="AF112" i="11"/>
  <c r="AE112" i="11"/>
  <c r="AD112" i="11"/>
  <c r="AC112" i="11"/>
  <c r="AB112" i="11"/>
  <c r="AG111" i="11"/>
  <c r="AF111" i="11"/>
  <c r="AE111" i="11"/>
  <c r="AD111" i="11"/>
  <c r="AC111" i="11"/>
  <c r="AB111" i="11"/>
  <c r="AG110" i="11"/>
  <c r="AF110" i="11"/>
  <c r="AE110" i="11"/>
  <c r="AD110" i="11"/>
  <c r="AC110" i="11"/>
  <c r="AB110" i="11"/>
  <c r="AG109" i="11"/>
  <c r="AF109" i="11"/>
  <c r="AE109" i="11"/>
  <c r="AD109" i="11"/>
  <c r="AC109" i="11"/>
  <c r="AB109" i="11"/>
  <c r="AG108" i="11"/>
  <c r="AF108" i="11"/>
  <c r="AE108" i="11"/>
  <c r="AD108" i="11"/>
  <c r="AC108" i="11"/>
  <c r="AB108" i="11"/>
  <c r="AG107" i="11"/>
  <c r="AF107" i="11"/>
  <c r="AE107" i="11"/>
  <c r="AD107" i="11"/>
  <c r="AC107" i="11"/>
  <c r="AB107" i="11"/>
  <c r="AG106" i="11"/>
  <c r="AF106" i="11"/>
  <c r="AE106" i="11"/>
  <c r="AD106" i="11"/>
  <c r="AC106" i="11"/>
  <c r="AB106" i="11"/>
  <c r="AG105" i="11"/>
  <c r="AF105" i="11"/>
  <c r="AE105" i="11"/>
  <c r="AD105" i="11"/>
  <c r="AC105" i="11"/>
  <c r="AB105" i="11"/>
  <c r="AG104" i="11"/>
  <c r="AF104" i="11"/>
  <c r="AE104" i="11"/>
  <c r="AD104" i="11"/>
  <c r="AC104" i="11"/>
  <c r="AB104" i="11"/>
  <c r="AG103" i="11"/>
  <c r="AF103" i="11"/>
  <c r="AE103" i="11"/>
  <c r="AD103" i="11"/>
  <c r="AC103" i="11"/>
  <c r="AB103" i="11"/>
  <c r="AG102" i="11"/>
  <c r="AF102" i="11"/>
  <c r="AE102" i="11"/>
  <c r="AD102" i="11"/>
  <c r="AC102" i="11"/>
  <c r="AB102" i="11"/>
  <c r="AB63" i="11"/>
  <c r="AC63" i="11"/>
  <c r="AD63" i="11"/>
  <c r="AE63" i="11"/>
  <c r="AF63" i="11"/>
  <c r="AG63" i="11"/>
  <c r="AB55" i="11"/>
  <c r="AC55" i="11"/>
  <c r="AD55" i="11"/>
  <c r="AE55" i="11"/>
  <c r="AF55" i="11"/>
  <c r="AG55" i="11"/>
  <c r="AB56" i="11"/>
  <c r="AC56" i="11"/>
  <c r="AD56" i="11"/>
  <c r="AE56" i="11"/>
  <c r="AF56" i="11"/>
  <c r="AG56" i="11"/>
  <c r="AF103" i="10"/>
  <c r="AG103" i="10"/>
  <c r="AH103" i="10"/>
  <c r="AI103" i="10"/>
  <c r="AJ103" i="10"/>
  <c r="AK103" i="10"/>
  <c r="AL103" i="10"/>
  <c r="AF104" i="10"/>
  <c r="AG104" i="10"/>
  <c r="AH104" i="10"/>
  <c r="AI104" i="10"/>
  <c r="AJ104" i="10"/>
  <c r="AK104" i="10"/>
  <c r="AL104" i="10"/>
  <c r="AF108" i="10"/>
  <c r="AG108" i="10"/>
  <c r="AH108" i="10"/>
  <c r="AI108" i="10"/>
  <c r="AJ108" i="10"/>
  <c r="AK108" i="10"/>
  <c r="AL108" i="10"/>
  <c r="AF109" i="10"/>
  <c r="AG109" i="10"/>
  <c r="AH109" i="10"/>
  <c r="AI109" i="10"/>
  <c r="AJ109" i="10"/>
  <c r="AK109" i="10"/>
  <c r="AL109" i="10"/>
  <c r="AF110" i="10"/>
  <c r="AG110" i="10"/>
  <c r="AH110" i="10"/>
  <c r="AI110" i="10"/>
  <c r="AJ110" i="10"/>
  <c r="AK110" i="10"/>
  <c r="AL110" i="10"/>
  <c r="AF111" i="10"/>
  <c r="AG111" i="10"/>
  <c r="AH111" i="10"/>
  <c r="AI111" i="10"/>
  <c r="AJ111" i="10"/>
  <c r="AK111" i="10"/>
  <c r="AL111" i="10"/>
  <c r="AF112" i="10"/>
  <c r="AG112" i="10"/>
  <c r="AH112" i="10"/>
  <c r="AI112" i="10"/>
  <c r="AJ112" i="10"/>
  <c r="AK112" i="10"/>
  <c r="AL112" i="10"/>
  <c r="AE106" i="10"/>
  <c r="AD106" i="10"/>
  <c r="AC106" i="10"/>
  <c r="AB106" i="10"/>
  <c r="AA106" i="10"/>
  <c r="Z106" i="10"/>
  <c r="AE105" i="10"/>
  <c r="AD105" i="10"/>
  <c r="AC105" i="10"/>
  <c r="AB105" i="10"/>
  <c r="AA105" i="10"/>
  <c r="Z105" i="10"/>
  <c r="D105" i="10"/>
  <c r="E105" i="10"/>
  <c r="F105" i="10"/>
  <c r="AH105" i="10" s="1"/>
  <c r="G105" i="10"/>
  <c r="H105" i="10"/>
  <c r="I105" i="10"/>
  <c r="J105" i="10"/>
  <c r="K105" i="10"/>
  <c r="L105" i="10"/>
  <c r="M105" i="10"/>
  <c r="N105" i="10"/>
  <c r="O105" i="10"/>
  <c r="P105" i="10"/>
  <c r="Q105" i="10"/>
  <c r="D106" i="10"/>
  <c r="AF106" i="10" s="1"/>
  <c r="E106" i="10"/>
  <c r="F106" i="10"/>
  <c r="G106" i="10"/>
  <c r="H106" i="10"/>
  <c r="I106" i="10"/>
  <c r="J106" i="10"/>
  <c r="K106" i="10"/>
  <c r="L106" i="10"/>
  <c r="M106" i="10"/>
  <c r="N106" i="10"/>
  <c r="O106" i="10"/>
  <c r="P106" i="10"/>
  <c r="Q106" i="10"/>
  <c r="D107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AL106" i="10" l="1"/>
  <c r="AH106" i="10"/>
  <c r="AI105" i="10"/>
  <c r="AK106" i="10"/>
  <c r="AG105" i="10"/>
  <c r="AJ106" i="10"/>
  <c r="AL105" i="10"/>
  <c r="AF105" i="10"/>
  <c r="AI106" i="10"/>
  <c r="AK105" i="10"/>
  <c r="AF107" i="10"/>
  <c r="AJ105" i="10"/>
  <c r="AG106" i="10"/>
  <c r="AF54" i="10"/>
  <c r="AF55" i="10"/>
  <c r="AG55" i="10"/>
  <c r="AL55" i="10"/>
  <c r="AK55" i="10"/>
  <c r="AJ55" i="10"/>
  <c r="AI55" i="10"/>
  <c r="AH55" i="10"/>
  <c r="AG56" i="10"/>
  <c r="AH56" i="10"/>
  <c r="AF56" i="10"/>
  <c r="AL56" i="10"/>
  <c r="AK56" i="10"/>
  <c r="AJ56" i="10"/>
  <c r="AI56" i="10"/>
  <c r="AH57" i="10"/>
  <c r="AF57" i="10"/>
  <c r="AG57" i="10"/>
  <c r="AI57" i="10"/>
  <c r="AJ57" i="10"/>
  <c r="AK57" i="10"/>
  <c r="AL57" i="10"/>
  <c r="AI58" i="10"/>
  <c r="AF58" i="10"/>
  <c r="AG58" i="10"/>
  <c r="AH58" i="10"/>
  <c r="AJ58" i="10"/>
  <c r="AK58" i="10"/>
  <c r="AL58" i="10"/>
  <c r="AJ59" i="10"/>
  <c r="AF59" i="10"/>
  <c r="AG59" i="10"/>
  <c r="AH59" i="10"/>
  <c r="AI59" i="10"/>
  <c r="AK59" i="10"/>
  <c r="AL59" i="10"/>
  <c r="AE101" i="1"/>
  <c r="AF101" i="1"/>
  <c r="AG101" i="1"/>
  <c r="AH101" i="1"/>
  <c r="AI101" i="1"/>
  <c r="AE102" i="1"/>
  <c r="AF102" i="1"/>
  <c r="AG102" i="1"/>
  <c r="AH102" i="1"/>
  <c r="AI102" i="1"/>
  <c r="AE103" i="1"/>
  <c r="AF103" i="1"/>
  <c r="AG103" i="1"/>
  <c r="AH103" i="1"/>
  <c r="AE104" i="1"/>
  <c r="AF104" i="1"/>
  <c r="AG104" i="1"/>
  <c r="AH104" i="1"/>
  <c r="AI104" i="1"/>
  <c r="AE105" i="1"/>
  <c r="AF105" i="1"/>
  <c r="AG105" i="1"/>
  <c r="AH105" i="1"/>
  <c r="AI105" i="1"/>
  <c r="AE55" i="1"/>
  <c r="AH56" i="1"/>
  <c r="AG56" i="1"/>
  <c r="AF56" i="1"/>
  <c r="AE56" i="1"/>
  <c r="AE57" i="1"/>
  <c r="AK56" i="9"/>
  <c r="AL56" i="9"/>
  <c r="AM56" i="9"/>
  <c r="AN56" i="9"/>
  <c r="AO56" i="9"/>
  <c r="AP56" i="9"/>
  <c r="AQ56" i="9"/>
  <c r="AR56" i="9"/>
  <c r="AK57" i="9"/>
  <c r="AL57" i="9"/>
  <c r="AM57" i="9"/>
  <c r="AN57" i="9"/>
  <c r="AO57" i="9"/>
  <c r="AP57" i="9"/>
  <c r="AQ57" i="9"/>
  <c r="AR57" i="9"/>
  <c r="AK103" i="9"/>
  <c r="AL103" i="9"/>
  <c r="AM103" i="9"/>
  <c r="AN103" i="9"/>
  <c r="AO103" i="9"/>
  <c r="AP103" i="9"/>
  <c r="AQ103" i="9"/>
  <c r="AR103" i="9"/>
  <c r="AK104" i="9"/>
  <c r="AL104" i="9"/>
  <c r="AM104" i="9"/>
  <c r="AN104" i="9"/>
  <c r="AO104" i="9"/>
  <c r="AP104" i="9"/>
  <c r="AQ104" i="9"/>
  <c r="AR104" i="9"/>
  <c r="AK105" i="9"/>
  <c r="AL105" i="9"/>
  <c r="AM105" i="9"/>
  <c r="AN105" i="9"/>
  <c r="AO105" i="9"/>
  <c r="AP105" i="9"/>
  <c r="AQ105" i="9"/>
  <c r="AR105" i="9"/>
  <c r="AK106" i="9"/>
  <c r="AL106" i="9"/>
  <c r="AM106" i="9"/>
  <c r="AN106" i="9"/>
  <c r="AO106" i="9"/>
  <c r="AP106" i="9"/>
  <c r="AQ106" i="9"/>
  <c r="AR106" i="9"/>
  <c r="Q100" i="2" l="1"/>
  <c r="Q97" i="2"/>
  <c r="Q90" i="2"/>
  <c r="Q87" i="2"/>
  <c r="Q81" i="2" s="1"/>
  <c r="Q23" i="2" s="1"/>
  <c r="Q82" i="2"/>
  <c r="Q73" i="2"/>
  <c r="Q60" i="2"/>
  <c r="Q59" i="2" s="1"/>
  <c r="Q47" i="2"/>
  <c r="Q45" i="2" s="1"/>
  <c r="Q42" i="2"/>
  <c r="Q40" i="2"/>
  <c r="Q25" i="2" s="1"/>
  <c r="Q18" i="2" s="1"/>
  <c r="Q22" i="2"/>
  <c r="Q21" i="2"/>
  <c r="Q20" i="2"/>
  <c r="P100" i="2"/>
  <c r="P97" i="2"/>
  <c r="P90" i="2"/>
  <c r="P87" i="2"/>
  <c r="P82" i="2"/>
  <c r="P73" i="2"/>
  <c r="P60" i="2"/>
  <c r="P59" i="2" s="1"/>
  <c r="P47" i="2"/>
  <c r="P45" i="2" s="1"/>
  <c r="P42" i="2"/>
  <c r="P40" i="2"/>
  <c r="P25" i="2" s="1"/>
  <c r="P18" i="2" s="1"/>
  <c r="P22" i="2"/>
  <c r="P21" i="2"/>
  <c r="P20" i="2"/>
  <c r="O100" i="2"/>
  <c r="O97" i="2"/>
  <c r="O90" i="2"/>
  <c r="O81" i="2" s="1"/>
  <c r="O23" i="2" s="1"/>
  <c r="O87" i="2"/>
  <c r="O82" i="2"/>
  <c r="O75" i="2"/>
  <c r="O73" i="2" s="1"/>
  <c r="O60" i="2"/>
  <c r="O59" i="2" s="1"/>
  <c r="O47" i="2"/>
  <c r="O45" i="2"/>
  <c r="O42" i="2"/>
  <c r="O40" i="2" s="1"/>
  <c r="O25" i="2" s="1"/>
  <c r="O22" i="2"/>
  <c r="O21" i="2"/>
  <c r="O20" i="2"/>
  <c r="N100" i="2"/>
  <c r="N97" i="2"/>
  <c r="N90" i="2"/>
  <c r="N87" i="2"/>
  <c r="N81" i="2" s="1"/>
  <c r="N23" i="2" s="1"/>
  <c r="N82" i="2"/>
  <c r="N75" i="2"/>
  <c r="N73" i="2"/>
  <c r="N60" i="2"/>
  <c r="N59" i="2" s="1"/>
  <c r="N44" i="2" s="1"/>
  <c r="N19" i="2" s="1"/>
  <c r="N47" i="2"/>
  <c r="N45" i="2"/>
  <c r="N42" i="2"/>
  <c r="N40" i="2" s="1"/>
  <c r="N25" i="2" s="1"/>
  <c r="N22" i="2"/>
  <c r="N21" i="2"/>
  <c r="N20" i="2"/>
  <c r="F42" i="2"/>
  <c r="F40" i="2" s="1"/>
  <c r="F25" i="2" s="1"/>
  <c r="F18" i="2" s="1"/>
  <c r="F100" i="2"/>
  <c r="F97" i="2"/>
  <c r="F90" i="2"/>
  <c r="F87" i="2"/>
  <c r="F82" i="2"/>
  <c r="F60" i="2"/>
  <c r="F59" i="2" s="1"/>
  <c r="F47" i="2"/>
  <c r="F45" i="2"/>
  <c r="F22" i="2"/>
  <c r="F21" i="2"/>
  <c r="F20" i="2"/>
  <c r="P44" i="2" l="1"/>
  <c r="Q44" i="2"/>
  <c r="O44" i="2"/>
  <c r="O19" i="2" s="1"/>
  <c r="F81" i="2"/>
  <c r="F23" i="2" s="1"/>
  <c r="F17" i="2" s="1"/>
  <c r="P81" i="2"/>
  <c r="P23" i="2" s="1"/>
  <c r="Q19" i="2"/>
  <c r="Q17" i="2" s="1"/>
  <c r="Q24" i="2"/>
  <c r="P19" i="2"/>
  <c r="P17" i="2" s="1"/>
  <c r="P24" i="2"/>
  <c r="O18" i="2"/>
  <c r="O17" i="2" s="1"/>
  <c r="N24" i="2"/>
  <c r="N18" i="2"/>
  <c r="N17" i="2" s="1"/>
  <c r="F44" i="2"/>
  <c r="F19" i="2" s="1"/>
  <c r="O24" i="2" l="1"/>
  <c r="F24" i="2"/>
  <c r="Z110" i="1" l="1"/>
  <c r="F114" i="19" s="1"/>
  <c r="AD99" i="1"/>
  <c r="AC99" i="1"/>
  <c r="AB99" i="1"/>
  <c r="AA99" i="1"/>
  <c r="Z99" i="1"/>
  <c r="F103" i="19" s="1"/>
  <c r="AD96" i="1"/>
  <c r="AC96" i="1"/>
  <c r="AB96" i="1"/>
  <c r="AA96" i="1"/>
  <c r="Z96" i="1"/>
  <c r="F100" i="19" s="1"/>
  <c r="AD89" i="1"/>
  <c r="AC89" i="1"/>
  <c r="AB89" i="1"/>
  <c r="AA89" i="1"/>
  <c r="Z89" i="1"/>
  <c r="F93" i="19" s="1"/>
  <c r="AD86" i="1"/>
  <c r="AC86" i="1"/>
  <c r="AB86" i="1"/>
  <c r="AA86" i="1"/>
  <c r="Z86" i="1"/>
  <c r="F90" i="19" s="1"/>
  <c r="AD81" i="1"/>
  <c r="AC81" i="1"/>
  <c r="AB81" i="1"/>
  <c r="AA81" i="1"/>
  <c r="Z81" i="1"/>
  <c r="AD59" i="1"/>
  <c r="AD58" i="1" s="1"/>
  <c r="AC59" i="1"/>
  <c r="AC58" i="1" s="1"/>
  <c r="AB59" i="1"/>
  <c r="AA59" i="1"/>
  <c r="AA58" i="1" s="1"/>
  <c r="Z59" i="1"/>
  <c r="AB58" i="1"/>
  <c r="AD46" i="1"/>
  <c r="AD44" i="1" s="1"/>
  <c r="AC46" i="1"/>
  <c r="AB46" i="1"/>
  <c r="AB44" i="1" s="1"/>
  <c r="AA46" i="1"/>
  <c r="AA44" i="1" s="1"/>
  <c r="Z46" i="1"/>
  <c r="F50" i="19" s="1"/>
  <c r="AC44" i="1"/>
  <c r="Z44" i="1"/>
  <c r="F48" i="19" s="1"/>
  <c r="AD41" i="1"/>
  <c r="AD39" i="1" s="1"/>
  <c r="AC41" i="1"/>
  <c r="AC39" i="1" s="1"/>
  <c r="AB41" i="1"/>
  <c r="AB39" i="1" s="1"/>
  <c r="AA41" i="1"/>
  <c r="AA39" i="1" s="1"/>
  <c r="Z41" i="1"/>
  <c r="AD32" i="1"/>
  <c r="AC32" i="1"/>
  <c r="AB32" i="1"/>
  <c r="AA32" i="1"/>
  <c r="Z32" i="1"/>
  <c r="F36" i="19" s="1"/>
  <c r="U110" i="1"/>
  <c r="F114" i="18" s="1"/>
  <c r="Y99" i="1"/>
  <c r="X99" i="1"/>
  <c r="W99" i="1"/>
  <c r="V99" i="1"/>
  <c r="U99" i="1"/>
  <c r="F103" i="18" s="1"/>
  <c r="X97" i="1"/>
  <c r="Y97" i="1" s="1"/>
  <c r="Y96" i="1" s="1"/>
  <c r="W96" i="1"/>
  <c r="V96" i="1"/>
  <c r="U96" i="1"/>
  <c r="F100" i="18" s="1"/>
  <c r="Y89" i="1"/>
  <c r="X89" i="1"/>
  <c r="W89" i="1"/>
  <c r="V89" i="1"/>
  <c r="U89" i="1"/>
  <c r="F93" i="18" s="1"/>
  <c r="Y86" i="1"/>
  <c r="X86" i="1"/>
  <c r="W86" i="1"/>
  <c r="V86" i="1"/>
  <c r="U86" i="1"/>
  <c r="F90" i="18" s="1"/>
  <c r="X84" i="1"/>
  <c r="X81" i="1" s="1"/>
  <c r="W81" i="1"/>
  <c r="V81" i="1"/>
  <c r="U81" i="1"/>
  <c r="Y59" i="1"/>
  <c r="Y58" i="1" s="1"/>
  <c r="X59" i="1"/>
  <c r="W59" i="1"/>
  <c r="W58" i="1" s="1"/>
  <c r="V59" i="1"/>
  <c r="V58" i="1" s="1"/>
  <c r="U59" i="1"/>
  <c r="X58" i="1"/>
  <c r="Y53" i="1"/>
  <c r="Y46" i="1" s="1"/>
  <c r="Y44" i="1" s="1"/>
  <c r="X46" i="1"/>
  <c r="X44" i="1" s="1"/>
  <c r="W46" i="1"/>
  <c r="W44" i="1" s="1"/>
  <c r="V46" i="1"/>
  <c r="V44" i="1" s="1"/>
  <c r="U46" i="1"/>
  <c r="F50" i="18" s="1"/>
  <c r="Y41" i="1"/>
  <c r="Y39" i="1" s="1"/>
  <c r="X41" i="1"/>
  <c r="W41" i="1"/>
  <c r="V41" i="1"/>
  <c r="U41" i="1"/>
  <c r="X39" i="1"/>
  <c r="W39" i="1"/>
  <c r="V39" i="1"/>
  <c r="Y32" i="1"/>
  <c r="Y24" i="1" s="1"/>
  <c r="X32" i="1"/>
  <c r="W32" i="1"/>
  <c r="W24" i="1" s="1"/>
  <c r="V32" i="1"/>
  <c r="V24" i="1" s="1"/>
  <c r="U32" i="1"/>
  <c r="F36" i="18" s="1"/>
  <c r="P110" i="1"/>
  <c r="F114" i="14" s="1"/>
  <c r="T109" i="1"/>
  <c r="T99" i="1" s="1"/>
  <c r="S99" i="1"/>
  <c r="R99" i="1"/>
  <c r="Q99" i="1"/>
  <c r="S97" i="1"/>
  <c r="T97" i="1" s="1"/>
  <c r="T96" i="1" s="1"/>
  <c r="R96" i="1"/>
  <c r="Q96" i="1"/>
  <c r="P96" i="1"/>
  <c r="F100" i="14" s="1"/>
  <c r="T89" i="1"/>
  <c r="S89" i="1"/>
  <c r="R89" i="1"/>
  <c r="Q89" i="1"/>
  <c r="P89" i="1"/>
  <c r="F93" i="14" s="1"/>
  <c r="T86" i="1"/>
  <c r="S86" i="1"/>
  <c r="R86" i="1"/>
  <c r="Q86" i="1"/>
  <c r="P86" i="1"/>
  <c r="T81" i="1"/>
  <c r="S81" i="1"/>
  <c r="R81" i="1"/>
  <c r="Q81" i="1"/>
  <c r="P81" i="1"/>
  <c r="T59" i="1"/>
  <c r="T58" i="1" s="1"/>
  <c r="S59" i="1"/>
  <c r="S58" i="1" s="1"/>
  <c r="R59" i="1"/>
  <c r="R58" i="1" s="1"/>
  <c r="Q59" i="1"/>
  <c r="Q58" i="1" s="1"/>
  <c r="P59" i="1"/>
  <c r="P58" i="1" s="1"/>
  <c r="T57" i="1"/>
  <c r="T56" i="1"/>
  <c r="AI56" i="1" s="1"/>
  <c r="T53" i="1"/>
  <c r="S46" i="1"/>
  <c r="R46" i="1"/>
  <c r="R44" i="1" s="1"/>
  <c r="Q46" i="1"/>
  <c r="Q44" i="1" s="1"/>
  <c r="P46" i="1"/>
  <c r="P44" i="1" s="1"/>
  <c r="S44" i="1"/>
  <c r="S42" i="1"/>
  <c r="T42" i="1" s="1"/>
  <c r="T41" i="1" s="1"/>
  <c r="T39" i="1" s="1"/>
  <c r="S41" i="1"/>
  <c r="S39" i="1" s="1"/>
  <c r="R41" i="1"/>
  <c r="R39" i="1" s="1"/>
  <c r="Q41" i="1"/>
  <c r="Q39" i="1" s="1"/>
  <c r="P41" i="1"/>
  <c r="P39" i="1" s="1"/>
  <c r="T32" i="1"/>
  <c r="S32" i="1"/>
  <c r="R32" i="1"/>
  <c r="Q32" i="1"/>
  <c r="P32" i="1"/>
  <c r="O109" i="1"/>
  <c r="O108" i="1"/>
  <c r="O107" i="1"/>
  <c r="O106" i="1"/>
  <c r="O103" i="1"/>
  <c r="AI103" i="1" s="1"/>
  <c r="N99" i="1"/>
  <c r="M99" i="1"/>
  <c r="L99" i="1"/>
  <c r="K99" i="1"/>
  <c r="F103" i="17" s="1"/>
  <c r="O97" i="1"/>
  <c r="O96" i="1" s="1"/>
  <c r="N96" i="1"/>
  <c r="M96" i="1"/>
  <c r="L96" i="1"/>
  <c r="K96" i="1"/>
  <c r="F100" i="17" s="1"/>
  <c r="O95" i="1"/>
  <c r="O94" i="1"/>
  <c r="O93" i="1"/>
  <c r="N89" i="1"/>
  <c r="K89" i="1"/>
  <c r="F93" i="17" s="1"/>
  <c r="O87" i="1"/>
  <c r="O86" i="1" s="1"/>
  <c r="N86" i="1"/>
  <c r="M86" i="1"/>
  <c r="L86" i="1"/>
  <c r="K86" i="1"/>
  <c r="O85" i="1"/>
  <c r="O81" i="1" s="1"/>
  <c r="N81" i="1"/>
  <c r="K81" i="1"/>
  <c r="F85" i="17" s="1"/>
  <c r="O59" i="1"/>
  <c r="O58" i="1" s="1"/>
  <c r="N59" i="1"/>
  <c r="N58" i="1" s="1"/>
  <c r="M59" i="1"/>
  <c r="M58" i="1" s="1"/>
  <c r="L59" i="1"/>
  <c r="L58" i="1" s="1"/>
  <c r="K59" i="1"/>
  <c r="O55" i="1"/>
  <c r="N53" i="1"/>
  <c r="O53" i="1" s="1"/>
  <c r="K46" i="1"/>
  <c r="F50" i="17" s="1"/>
  <c r="M44" i="1"/>
  <c r="L44" i="1"/>
  <c r="N42" i="1"/>
  <c r="O42" i="1" s="1"/>
  <c r="O41" i="1" s="1"/>
  <c r="O39" i="1" s="1"/>
  <c r="M41" i="1"/>
  <c r="M39" i="1" s="1"/>
  <c r="L41" i="1"/>
  <c r="L39" i="1" s="1"/>
  <c r="K41" i="1"/>
  <c r="F45" i="17" s="1"/>
  <c r="O32" i="1"/>
  <c r="N32" i="1"/>
  <c r="M32" i="1"/>
  <c r="L32" i="1"/>
  <c r="K32" i="1"/>
  <c r="J107" i="1"/>
  <c r="J108" i="1"/>
  <c r="J109" i="1"/>
  <c r="J110" i="1"/>
  <c r="J106" i="1"/>
  <c r="J95" i="1"/>
  <c r="J94" i="1"/>
  <c r="J93" i="1"/>
  <c r="J91" i="1"/>
  <c r="J90" i="1"/>
  <c r="J85" i="1"/>
  <c r="J84" i="1"/>
  <c r="J57" i="1"/>
  <c r="J56" i="1"/>
  <c r="J55" i="1"/>
  <c r="J53" i="1"/>
  <c r="J42" i="1"/>
  <c r="J41" i="1" s="1"/>
  <c r="I41" i="1"/>
  <c r="G41" i="1"/>
  <c r="L80" i="1" l="1"/>
  <c r="T46" i="1"/>
  <c r="T44" i="1" s="1"/>
  <c r="M80" i="1"/>
  <c r="X96" i="1"/>
  <c r="X80" i="1" s="1"/>
  <c r="X22" i="1" s="1"/>
  <c r="O99" i="1"/>
  <c r="L24" i="1"/>
  <c r="AB80" i="1"/>
  <c r="AA80" i="1"/>
  <c r="P24" i="1"/>
  <c r="T24" i="1"/>
  <c r="T17" i="1" s="1"/>
  <c r="T43" i="1"/>
  <c r="T18" i="1" s="1"/>
  <c r="N41" i="1"/>
  <c r="N39" i="1" s="1"/>
  <c r="N24" i="1" s="1"/>
  <c r="N17" i="1" s="1"/>
  <c r="N80" i="1"/>
  <c r="N22" i="1" s="1"/>
  <c r="AD24" i="1"/>
  <c r="AD17" i="1" s="1"/>
  <c r="AB24" i="1"/>
  <c r="AC43" i="1"/>
  <c r="AC18" i="1" s="1"/>
  <c r="R24" i="1"/>
  <c r="N46" i="1"/>
  <c r="N44" i="1" s="1"/>
  <c r="N43" i="1" s="1"/>
  <c r="N18" i="1" s="1"/>
  <c r="W80" i="1"/>
  <c r="F90" i="14"/>
  <c r="Z58" i="1"/>
  <c r="F63" i="19"/>
  <c r="F36" i="17"/>
  <c r="O24" i="1"/>
  <c r="O17" i="1" s="1"/>
  <c r="S24" i="1"/>
  <c r="S17" i="1" s="1"/>
  <c r="R80" i="1"/>
  <c r="T80" i="1"/>
  <c r="T22" i="1" s="1"/>
  <c r="X24" i="1"/>
  <c r="X17" i="1" s="1"/>
  <c r="AA24" i="1"/>
  <c r="K39" i="1"/>
  <c r="F43" i="17" s="1"/>
  <c r="K44" i="1"/>
  <c r="F48" i="17" s="1"/>
  <c r="P43" i="1"/>
  <c r="P18" i="1" s="1"/>
  <c r="Q80" i="1"/>
  <c r="P99" i="1"/>
  <c r="F103" i="14" s="1"/>
  <c r="U39" i="1"/>
  <c r="F45" i="18"/>
  <c r="Y43" i="1"/>
  <c r="Y18" i="1" s="1"/>
  <c r="U80" i="1"/>
  <c r="F85" i="18"/>
  <c r="Y84" i="1"/>
  <c r="Y81" i="1" s="1"/>
  <c r="Y80" i="1" s="1"/>
  <c r="Y22" i="1" s="1"/>
  <c r="V80" i="1"/>
  <c r="AD43" i="1"/>
  <c r="AD18" i="1" s="1"/>
  <c r="Z80" i="1"/>
  <c r="F85" i="19"/>
  <c r="X43" i="1"/>
  <c r="X18" i="1" s="1"/>
  <c r="U58" i="1"/>
  <c r="F62" i="18" s="1"/>
  <c r="F63" i="18"/>
  <c r="AC80" i="1"/>
  <c r="AC22" i="1" s="1"/>
  <c r="O46" i="1"/>
  <c r="O44" i="1" s="1"/>
  <c r="O43" i="1" s="1"/>
  <c r="O18" i="1" s="1"/>
  <c r="K58" i="1"/>
  <c r="F62" i="17" s="1"/>
  <c r="F63" i="17"/>
  <c r="K80" i="1"/>
  <c r="F90" i="17"/>
  <c r="O89" i="1"/>
  <c r="Q24" i="1"/>
  <c r="U44" i="1"/>
  <c r="F48" i="18" s="1"/>
  <c r="Z39" i="1"/>
  <c r="F43" i="19" s="1"/>
  <c r="F45" i="19"/>
  <c r="AD80" i="1"/>
  <c r="AD22" i="1" s="1"/>
  <c r="AC24" i="1"/>
  <c r="Y17" i="1"/>
  <c r="S43" i="1"/>
  <c r="S18" i="1" s="1"/>
  <c r="P17" i="1"/>
  <c r="S96" i="1"/>
  <c r="S80" i="1" s="1"/>
  <c r="S22" i="1" s="1"/>
  <c r="M24" i="1"/>
  <c r="H78" i="13"/>
  <c r="AS112" i="12"/>
  <c r="AR112" i="12"/>
  <c r="AQ112" i="12"/>
  <c r="AP112" i="12"/>
  <c r="AO112" i="12"/>
  <c r="AN112" i="12"/>
  <c r="AM112" i="12"/>
  <c r="AS111" i="12"/>
  <c r="AR111" i="12"/>
  <c r="AQ111" i="12"/>
  <c r="AP111" i="12"/>
  <c r="AO111" i="12"/>
  <c r="AN111" i="12"/>
  <c r="AM111" i="12"/>
  <c r="AS110" i="12"/>
  <c r="AR110" i="12"/>
  <c r="AQ110" i="12"/>
  <c r="AP110" i="12"/>
  <c r="AO110" i="12"/>
  <c r="AN110" i="12"/>
  <c r="AM110" i="12"/>
  <c r="AS109" i="12"/>
  <c r="AR109" i="12"/>
  <c r="AQ109" i="12"/>
  <c r="AP109" i="12"/>
  <c r="AO109" i="12"/>
  <c r="AN109" i="12"/>
  <c r="AM109" i="12"/>
  <c r="AS108" i="12"/>
  <c r="AR108" i="12"/>
  <c r="AQ108" i="12"/>
  <c r="AP108" i="12"/>
  <c r="AO108" i="12"/>
  <c r="AN108" i="12"/>
  <c r="AM108" i="12"/>
  <c r="AS107" i="12"/>
  <c r="AR107" i="12"/>
  <c r="AQ107" i="12"/>
  <c r="AP107" i="12"/>
  <c r="AO107" i="12"/>
  <c r="AN107" i="12"/>
  <c r="AM107" i="12"/>
  <c r="AS101" i="12"/>
  <c r="AR101" i="12"/>
  <c r="AQ101" i="12"/>
  <c r="AP101" i="12"/>
  <c r="AO101" i="12"/>
  <c r="AN101" i="12"/>
  <c r="AM101" i="12"/>
  <c r="AS100" i="12"/>
  <c r="AR100" i="12"/>
  <c r="AQ100" i="12"/>
  <c r="AP100" i="12"/>
  <c r="AO100" i="12"/>
  <c r="AN100" i="12"/>
  <c r="AM100" i="12"/>
  <c r="AS99" i="12"/>
  <c r="AR99" i="12"/>
  <c r="AQ99" i="12"/>
  <c r="AP99" i="12"/>
  <c r="AO99" i="12"/>
  <c r="AN99" i="12"/>
  <c r="AM99" i="12"/>
  <c r="AS98" i="12"/>
  <c r="AR98" i="12"/>
  <c r="AQ98" i="12"/>
  <c r="AP98" i="12"/>
  <c r="AO98" i="12"/>
  <c r="AN98" i="12"/>
  <c r="AM98" i="12"/>
  <c r="AS97" i="12"/>
  <c r="AR97" i="12"/>
  <c r="AQ97" i="12"/>
  <c r="AP97" i="12"/>
  <c r="AO97" i="12"/>
  <c r="AN97" i="12"/>
  <c r="AM97" i="12"/>
  <c r="AS96" i="12"/>
  <c r="AR96" i="12"/>
  <c r="AQ96" i="12"/>
  <c r="AP96" i="12"/>
  <c r="AO96" i="12"/>
  <c r="AN96" i="12"/>
  <c r="AM96" i="12"/>
  <c r="AS95" i="12"/>
  <c r="AR95" i="12"/>
  <c r="AQ95" i="12"/>
  <c r="AP95" i="12"/>
  <c r="AO95" i="12"/>
  <c r="AN95" i="12"/>
  <c r="AM95" i="12"/>
  <c r="AS94" i="12"/>
  <c r="AR94" i="12"/>
  <c r="AQ94" i="12"/>
  <c r="AP94" i="12"/>
  <c r="AO94" i="12"/>
  <c r="AN94" i="12"/>
  <c r="AM94" i="12"/>
  <c r="AS93" i="12"/>
  <c r="AR93" i="12"/>
  <c r="AQ93" i="12"/>
  <c r="AP93" i="12"/>
  <c r="AO93" i="12"/>
  <c r="AN93" i="12"/>
  <c r="AM93" i="12"/>
  <c r="AS92" i="12"/>
  <c r="AR92" i="12"/>
  <c r="AQ92" i="12"/>
  <c r="AP92" i="12"/>
  <c r="AO92" i="12"/>
  <c r="AN92" i="12"/>
  <c r="AM92" i="12"/>
  <c r="AS91" i="12"/>
  <c r="AR91" i="12"/>
  <c r="AQ91" i="12"/>
  <c r="AP91" i="12"/>
  <c r="AO91" i="12"/>
  <c r="AN91" i="12"/>
  <c r="AM91" i="12"/>
  <c r="AS90" i="12"/>
  <c r="AR90" i="12"/>
  <c r="AQ90" i="12"/>
  <c r="AP90" i="12"/>
  <c r="AO90" i="12"/>
  <c r="AN90" i="12"/>
  <c r="AM90" i="12"/>
  <c r="AS89" i="12"/>
  <c r="AR89" i="12"/>
  <c r="AQ89" i="12"/>
  <c r="AP89" i="12"/>
  <c r="AO89" i="12"/>
  <c r="AN89" i="12"/>
  <c r="AM89" i="12"/>
  <c r="AS88" i="12"/>
  <c r="AR88" i="12"/>
  <c r="AQ88" i="12"/>
  <c r="AP88" i="12"/>
  <c r="AO88" i="12"/>
  <c r="AN88" i="12"/>
  <c r="AM88" i="12"/>
  <c r="AS87" i="12"/>
  <c r="AR87" i="12"/>
  <c r="AQ87" i="12"/>
  <c r="AP87" i="12"/>
  <c r="AO87" i="12"/>
  <c r="AN87" i="12"/>
  <c r="AM87" i="12"/>
  <c r="AS86" i="12"/>
  <c r="AR86" i="12"/>
  <c r="AQ86" i="12"/>
  <c r="AP86" i="12"/>
  <c r="AO86" i="12"/>
  <c r="AN86" i="12"/>
  <c r="AM86" i="12"/>
  <c r="AS85" i="12"/>
  <c r="AR85" i="12"/>
  <c r="AQ85" i="12"/>
  <c r="AP85" i="12"/>
  <c r="AO85" i="12"/>
  <c r="AN85" i="12"/>
  <c r="AM85" i="12"/>
  <c r="AS84" i="12"/>
  <c r="AR84" i="12"/>
  <c r="AQ84" i="12"/>
  <c r="AP84" i="12"/>
  <c r="AO84" i="12"/>
  <c r="AN84" i="12"/>
  <c r="AM84" i="12"/>
  <c r="AS83" i="12"/>
  <c r="AR83" i="12"/>
  <c r="AQ83" i="12"/>
  <c r="AP83" i="12"/>
  <c r="AO83" i="12"/>
  <c r="AN83" i="12"/>
  <c r="AM83" i="12"/>
  <c r="AS82" i="12"/>
  <c r="AR82" i="12"/>
  <c r="AQ82" i="12"/>
  <c r="AP82" i="12"/>
  <c r="AO82" i="12"/>
  <c r="AN82" i="12"/>
  <c r="AM82" i="12"/>
  <c r="AS81" i="12"/>
  <c r="AR81" i="12"/>
  <c r="AQ81" i="12"/>
  <c r="AP81" i="12"/>
  <c r="AO81" i="12"/>
  <c r="AN81" i="12"/>
  <c r="AM81" i="12"/>
  <c r="AS80" i="12"/>
  <c r="AR80" i="12"/>
  <c r="AQ80" i="12"/>
  <c r="AP80" i="12"/>
  <c r="AO80" i="12"/>
  <c r="AN80" i="12"/>
  <c r="AM80" i="12"/>
  <c r="AS79" i="12"/>
  <c r="AR79" i="12"/>
  <c r="AQ79" i="12"/>
  <c r="AP79" i="12"/>
  <c r="AO79" i="12"/>
  <c r="AN79" i="12"/>
  <c r="AM79" i="12"/>
  <c r="AS78" i="12"/>
  <c r="AR78" i="12"/>
  <c r="AQ78" i="12"/>
  <c r="AP78" i="12"/>
  <c r="AO78" i="12"/>
  <c r="AN78" i="12"/>
  <c r="AM78" i="12"/>
  <c r="AS77" i="12"/>
  <c r="AR77" i="12"/>
  <c r="AQ77" i="12"/>
  <c r="AP77" i="12"/>
  <c r="AO77" i="12"/>
  <c r="AN77" i="12"/>
  <c r="AM77" i="12"/>
  <c r="AS76" i="12"/>
  <c r="AR76" i="12"/>
  <c r="AQ76" i="12"/>
  <c r="AP76" i="12"/>
  <c r="AO76" i="12"/>
  <c r="AN76" i="12"/>
  <c r="AM76" i="12"/>
  <c r="AS75" i="12"/>
  <c r="AR75" i="12"/>
  <c r="AQ75" i="12"/>
  <c r="AP75" i="12"/>
  <c r="AO75" i="12"/>
  <c r="AN75" i="12"/>
  <c r="AM75" i="12"/>
  <c r="AS74" i="12"/>
  <c r="AR74" i="12"/>
  <c r="AQ74" i="12"/>
  <c r="AP74" i="12"/>
  <c r="AO74" i="12"/>
  <c r="AN74" i="12"/>
  <c r="AM74" i="12"/>
  <c r="AS73" i="12"/>
  <c r="AR73" i="12"/>
  <c r="AQ73" i="12"/>
  <c r="AP73" i="12"/>
  <c r="AO73" i="12"/>
  <c r="AN73" i="12"/>
  <c r="AM73" i="12"/>
  <c r="AS72" i="12"/>
  <c r="AR72" i="12"/>
  <c r="AQ72" i="12"/>
  <c r="AP72" i="12"/>
  <c r="AO72" i="12"/>
  <c r="AN72" i="12"/>
  <c r="AM72" i="12"/>
  <c r="AS71" i="12"/>
  <c r="AR71" i="12"/>
  <c r="AQ71" i="12"/>
  <c r="AP71" i="12"/>
  <c r="AO71" i="12"/>
  <c r="AN71" i="12"/>
  <c r="AM71" i="12"/>
  <c r="AS70" i="12"/>
  <c r="AR70" i="12"/>
  <c r="AQ70" i="12"/>
  <c r="AP70" i="12"/>
  <c r="AO70" i="12"/>
  <c r="AN70" i="12"/>
  <c r="AM70" i="12"/>
  <c r="AS69" i="12"/>
  <c r="AR69" i="12"/>
  <c r="AQ69" i="12"/>
  <c r="AP69" i="12"/>
  <c r="AO69" i="12"/>
  <c r="AN69" i="12"/>
  <c r="AM69" i="12"/>
  <c r="AS68" i="12"/>
  <c r="AR68" i="12"/>
  <c r="AQ68" i="12"/>
  <c r="AP68" i="12"/>
  <c r="AO68" i="12"/>
  <c r="AN68" i="12"/>
  <c r="AM68" i="12"/>
  <c r="AS67" i="12"/>
  <c r="AR67" i="12"/>
  <c r="AQ67" i="12"/>
  <c r="AP67" i="12"/>
  <c r="AO67" i="12"/>
  <c r="AN67" i="12"/>
  <c r="AM67" i="12"/>
  <c r="AS66" i="12"/>
  <c r="AR66" i="12"/>
  <c r="AQ66" i="12"/>
  <c r="AP66" i="12"/>
  <c r="AO66" i="12"/>
  <c r="AN66" i="12"/>
  <c r="AM66" i="12"/>
  <c r="AS65" i="12"/>
  <c r="AR65" i="12"/>
  <c r="AQ65" i="12"/>
  <c r="AP65" i="12"/>
  <c r="AO65" i="12"/>
  <c r="AN65" i="12"/>
  <c r="AM65" i="12"/>
  <c r="AS64" i="12"/>
  <c r="AR64" i="12"/>
  <c r="AQ64" i="12"/>
  <c r="AP64" i="12"/>
  <c r="AO64" i="12"/>
  <c r="AN64" i="12"/>
  <c r="AM64" i="12"/>
  <c r="AS62" i="12"/>
  <c r="AR62" i="12"/>
  <c r="AQ62" i="12"/>
  <c r="AP62" i="12"/>
  <c r="AO62" i="12"/>
  <c r="AN62" i="12"/>
  <c r="AM62" i="12"/>
  <c r="AS61" i="12"/>
  <c r="AR61" i="12"/>
  <c r="AQ61" i="12"/>
  <c r="AP61" i="12"/>
  <c r="AO61" i="12"/>
  <c r="AN61" i="12"/>
  <c r="AM61" i="12"/>
  <c r="AS60" i="12"/>
  <c r="AR60" i="12"/>
  <c r="AQ60" i="12"/>
  <c r="AP60" i="12"/>
  <c r="AO60" i="12"/>
  <c r="AN60" i="12"/>
  <c r="AM60" i="12"/>
  <c r="AS59" i="12"/>
  <c r="AR59" i="12"/>
  <c r="AQ59" i="12"/>
  <c r="AP59" i="12"/>
  <c r="AO59" i="12"/>
  <c r="AN59" i="12"/>
  <c r="AM59" i="12"/>
  <c r="AS58" i="12"/>
  <c r="AR58" i="12"/>
  <c r="AQ58" i="12"/>
  <c r="AP58" i="12"/>
  <c r="AO58" i="12"/>
  <c r="AN58" i="12"/>
  <c r="AM58" i="12"/>
  <c r="AS57" i="12"/>
  <c r="AR57" i="12"/>
  <c r="AQ57" i="12"/>
  <c r="AP57" i="12"/>
  <c r="AO57" i="12"/>
  <c r="AN57" i="12"/>
  <c r="AM57" i="12"/>
  <c r="AS56" i="12"/>
  <c r="AR56" i="12"/>
  <c r="AQ56" i="12"/>
  <c r="AP56" i="12"/>
  <c r="AO56" i="12"/>
  <c r="AN56" i="12"/>
  <c r="AM56" i="12"/>
  <c r="AS53" i="12"/>
  <c r="AR53" i="12"/>
  <c r="AQ53" i="12"/>
  <c r="AP53" i="12"/>
  <c r="AO53" i="12"/>
  <c r="AN53" i="12"/>
  <c r="AM53" i="12"/>
  <c r="AS52" i="12"/>
  <c r="AR52" i="12"/>
  <c r="AQ52" i="12"/>
  <c r="AP52" i="12"/>
  <c r="AO52" i="12"/>
  <c r="AN52" i="12"/>
  <c r="AM52" i="12"/>
  <c r="AS51" i="12"/>
  <c r="AR51" i="12"/>
  <c r="AQ51" i="12"/>
  <c r="AP51" i="12"/>
  <c r="AO51" i="12"/>
  <c r="AN51" i="12"/>
  <c r="AM51" i="12"/>
  <c r="AS50" i="12"/>
  <c r="AR50" i="12"/>
  <c r="AQ50" i="12"/>
  <c r="AP50" i="12"/>
  <c r="AO50" i="12"/>
  <c r="AN50" i="12"/>
  <c r="AM50" i="12"/>
  <c r="AS49" i="12"/>
  <c r="AR49" i="12"/>
  <c r="AQ49" i="12"/>
  <c r="AP49" i="12"/>
  <c r="AO49" i="12"/>
  <c r="AN49" i="12"/>
  <c r="AM49" i="12"/>
  <c r="AS48" i="12"/>
  <c r="AR48" i="12"/>
  <c r="AQ48" i="12"/>
  <c r="AP48" i="12"/>
  <c r="AO48" i="12"/>
  <c r="AN48" i="12"/>
  <c r="AM48" i="12"/>
  <c r="AS47" i="12"/>
  <c r="AR47" i="12"/>
  <c r="AQ47" i="12"/>
  <c r="AP47" i="12"/>
  <c r="AO47" i="12"/>
  <c r="AN47" i="12"/>
  <c r="AM47" i="12"/>
  <c r="AS46" i="12"/>
  <c r="AR46" i="12"/>
  <c r="AQ46" i="12"/>
  <c r="AP46" i="12"/>
  <c r="AO46" i="12"/>
  <c r="AN46" i="12"/>
  <c r="AM46" i="12"/>
  <c r="AS45" i="12"/>
  <c r="AR45" i="12"/>
  <c r="AQ45" i="12"/>
  <c r="AP45" i="12"/>
  <c r="AO45" i="12"/>
  <c r="AN45" i="12"/>
  <c r="AM45" i="12"/>
  <c r="AS44" i="12"/>
  <c r="AR44" i="12"/>
  <c r="AQ44" i="12"/>
  <c r="AP44" i="12"/>
  <c r="AO44" i="12"/>
  <c r="AN44" i="12"/>
  <c r="AM44" i="12"/>
  <c r="AS43" i="12"/>
  <c r="AR43" i="12"/>
  <c r="AQ43" i="12"/>
  <c r="AP43" i="12"/>
  <c r="AO43" i="12"/>
  <c r="AN43" i="12"/>
  <c r="AM43" i="12"/>
  <c r="AS42" i="12"/>
  <c r="AR42" i="12"/>
  <c r="AQ42" i="12"/>
  <c r="AP42" i="12"/>
  <c r="AO42" i="12"/>
  <c r="AN42" i="12"/>
  <c r="AM42" i="12"/>
  <c r="AS41" i="12"/>
  <c r="AR41" i="12"/>
  <c r="AQ41" i="12"/>
  <c r="AP41" i="12"/>
  <c r="AO41" i="12"/>
  <c r="AN41" i="12"/>
  <c r="AM41" i="12"/>
  <c r="AS40" i="12"/>
  <c r="AR40" i="12"/>
  <c r="AQ40" i="12"/>
  <c r="AP40" i="12"/>
  <c r="AO40" i="12"/>
  <c r="AN40" i="12"/>
  <c r="AM40" i="12"/>
  <c r="AS39" i="12"/>
  <c r="AR39" i="12"/>
  <c r="AQ39" i="12"/>
  <c r="AP39" i="12"/>
  <c r="AO39" i="12"/>
  <c r="AN39" i="12"/>
  <c r="AM39" i="12"/>
  <c r="AS38" i="12"/>
  <c r="AR38" i="12"/>
  <c r="AQ38" i="12"/>
  <c r="AP38" i="12"/>
  <c r="AO38" i="12"/>
  <c r="AN38" i="12"/>
  <c r="AM38" i="12"/>
  <c r="AS37" i="12"/>
  <c r="AR37" i="12"/>
  <c r="AQ37" i="12"/>
  <c r="AP37" i="12"/>
  <c r="AO37" i="12"/>
  <c r="AN37" i="12"/>
  <c r="AM37" i="12"/>
  <c r="AS36" i="12"/>
  <c r="AR36" i="12"/>
  <c r="AQ36" i="12"/>
  <c r="AP36" i="12"/>
  <c r="AO36" i="12"/>
  <c r="AN36" i="12"/>
  <c r="AM36" i="12"/>
  <c r="AS35" i="12"/>
  <c r="AR35" i="12"/>
  <c r="AQ35" i="12"/>
  <c r="AP35" i="12"/>
  <c r="AO35" i="12"/>
  <c r="AN35" i="12"/>
  <c r="AM35" i="12"/>
  <c r="AS34" i="12"/>
  <c r="AR34" i="12"/>
  <c r="AQ34" i="12"/>
  <c r="AP34" i="12"/>
  <c r="AO34" i="12"/>
  <c r="AN34" i="12"/>
  <c r="AM34" i="12"/>
  <c r="AS33" i="12"/>
  <c r="AR33" i="12"/>
  <c r="AQ33" i="12"/>
  <c r="AP33" i="12"/>
  <c r="AO33" i="12"/>
  <c r="AN33" i="12"/>
  <c r="AM33" i="12"/>
  <c r="AS32" i="12"/>
  <c r="AR32" i="12"/>
  <c r="AQ32" i="12"/>
  <c r="AP32" i="12"/>
  <c r="AO32" i="12"/>
  <c r="AN32" i="12"/>
  <c r="AM32" i="12"/>
  <c r="AS31" i="12"/>
  <c r="AR31" i="12"/>
  <c r="AQ31" i="12"/>
  <c r="AP31" i="12"/>
  <c r="AO31" i="12"/>
  <c r="AN31" i="12"/>
  <c r="AM31" i="12"/>
  <c r="AS30" i="12"/>
  <c r="AR30" i="12"/>
  <c r="AQ30" i="12"/>
  <c r="AP30" i="12"/>
  <c r="AO30" i="12"/>
  <c r="AN30" i="12"/>
  <c r="AM30" i="12"/>
  <c r="AS29" i="12"/>
  <c r="AR29" i="12"/>
  <c r="AQ29" i="12"/>
  <c r="AP29" i="12"/>
  <c r="AO29" i="12"/>
  <c r="AN29" i="12"/>
  <c r="AM29" i="12"/>
  <c r="AS28" i="12"/>
  <c r="AR28" i="12"/>
  <c r="AQ28" i="12"/>
  <c r="AP28" i="12"/>
  <c r="AO28" i="12"/>
  <c r="AN28" i="12"/>
  <c r="AM28" i="12"/>
  <c r="AS27" i="12"/>
  <c r="AR27" i="12"/>
  <c r="AQ27" i="12"/>
  <c r="AP27" i="12"/>
  <c r="AO27" i="12"/>
  <c r="AN27" i="12"/>
  <c r="AM27" i="12"/>
  <c r="AS26" i="12"/>
  <c r="AR26" i="12"/>
  <c r="AQ26" i="12"/>
  <c r="AP26" i="12"/>
  <c r="AO26" i="12"/>
  <c r="AN26" i="12"/>
  <c r="AM26" i="12"/>
  <c r="AS25" i="12"/>
  <c r="AR25" i="12"/>
  <c r="AQ25" i="12"/>
  <c r="AP25" i="12"/>
  <c r="AO25" i="12"/>
  <c r="AN25" i="12"/>
  <c r="AM25" i="12"/>
  <c r="AS24" i="12"/>
  <c r="AR24" i="12"/>
  <c r="AQ24" i="12"/>
  <c r="AP24" i="12"/>
  <c r="AO24" i="12"/>
  <c r="AN24" i="12"/>
  <c r="AM24" i="12"/>
  <c r="AS23" i="12"/>
  <c r="AR23" i="12"/>
  <c r="AQ23" i="12"/>
  <c r="AP23" i="12"/>
  <c r="AO23" i="12"/>
  <c r="AN23" i="12"/>
  <c r="AM23" i="12"/>
  <c r="AS22" i="12"/>
  <c r="AR22" i="12"/>
  <c r="AQ22" i="12"/>
  <c r="AP22" i="12"/>
  <c r="AO22" i="12"/>
  <c r="AN22" i="12"/>
  <c r="AM22" i="12"/>
  <c r="AS21" i="12"/>
  <c r="AR21" i="12"/>
  <c r="AQ21" i="12"/>
  <c r="AP21" i="12"/>
  <c r="AO21" i="12"/>
  <c r="AN21" i="12"/>
  <c r="AM21" i="12"/>
  <c r="AS20" i="12"/>
  <c r="AR20" i="12"/>
  <c r="AQ20" i="12"/>
  <c r="AP20" i="12"/>
  <c r="AO20" i="12"/>
  <c r="AN20" i="12"/>
  <c r="AM20" i="12"/>
  <c r="AS19" i="12"/>
  <c r="AR19" i="12"/>
  <c r="AQ19" i="12"/>
  <c r="AP19" i="12"/>
  <c r="AO19" i="12"/>
  <c r="AN19" i="12"/>
  <c r="AM19" i="12"/>
  <c r="AM18" i="12"/>
  <c r="H82" i="13"/>
  <c r="H72" i="13"/>
  <c r="H71" i="13"/>
  <c r="H50" i="13"/>
  <c r="H58" i="13"/>
  <c r="H44" i="13"/>
  <c r="H43" i="13"/>
  <c r="Z24" i="1" l="1"/>
  <c r="F28" i="19" s="1"/>
  <c r="U43" i="1"/>
  <c r="U18" i="1" s="1"/>
  <c r="F22" i="18" s="1"/>
  <c r="O80" i="1"/>
  <c r="O22" i="1" s="1"/>
  <c r="Y23" i="1"/>
  <c r="Y16" i="1" s="1"/>
  <c r="U22" i="1"/>
  <c r="F26" i="18" s="1"/>
  <c r="F84" i="18"/>
  <c r="K43" i="1"/>
  <c r="T23" i="1"/>
  <c r="T16" i="1" s="1"/>
  <c r="Z22" i="1"/>
  <c r="F26" i="19" s="1"/>
  <c r="F84" i="19"/>
  <c r="U24" i="1"/>
  <c r="F43" i="18"/>
  <c r="Z43" i="1"/>
  <c r="F62" i="19"/>
  <c r="X23" i="1"/>
  <c r="X16" i="1" s="1"/>
  <c r="AD23" i="1"/>
  <c r="AD16" i="1" s="1"/>
  <c r="K22" i="1"/>
  <c r="F26" i="17" s="1"/>
  <c r="F84" i="17"/>
  <c r="K24" i="1"/>
  <c r="P80" i="1"/>
  <c r="Z17" i="1"/>
  <c r="F21" i="19" s="1"/>
  <c r="AC17" i="1"/>
  <c r="AC23" i="1"/>
  <c r="AC16" i="1" s="1"/>
  <c r="S23" i="1"/>
  <c r="S16" i="1" s="1"/>
  <c r="N23" i="1"/>
  <c r="N16" i="1" s="1"/>
  <c r="AS18" i="12"/>
  <c r="AR18" i="12"/>
  <c r="AQ18" i="12"/>
  <c r="AP18" i="12"/>
  <c r="AO18" i="12"/>
  <c r="AN18" i="12"/>
  <c r="AF18" i="11"/>
  <c r="AE18" i="11"/>
  <c r="AD18" i="11"/>
  <c r="AC18" i="11"/>
  <c r="AB18" i="11"/>
  <c r="AF19" i="11"/>
  <c r="AE19" i="11"/>
  <c r="AD19" i="11"/>
  <c r="AC19" i="11"/>
  <c r="AB19" i="11"/>
  <c r="AF20" i="11"/>
  <c r="AE20" i="11"/>
  <c r="AD20" i="11"/>
  <c r="AC20" i="11"/>
  <c r="AB20" i="11"/>
  <c r="AG44" i="11"/>
  <c r="AF44" i="11"/>
  <c r="AE44" i="11"/>
  <c r="AD44" i="11"/>
  <c r="AC44" i="11"/>
  <c r="AB44" i="11"/>
  <c r="AG59" i="11"/>
  <c r="AF59" i="11"/>
  <c r="AE59" i="11"/>
  <c r="AD59" i="11"/>
  <c r="AC59" i="11"/>
  <c r="AF58" i="11"/>
  <c r="AE58" i="11"/>
  <c r="AD58" i="11"/>
  <c r="AC58" i="11"/>
  <c r="AG57" i="11"/>
  <c r="AF57" i="11"/>
  <c r="AE57" i="11"/>
  <c r="AD57" i="11"/>
  <c r="AC57" i="11"/>
  <c r="AG54" i="11"/>
  <c r="AF54" i="11"/>
  <c r="AE54" i="11"/>
  <c r="AD54" i="11"/>
  <c r="AC54" i="11"/>
  <c r="AG53" i="11"/>
  <c r="AF53" i="11"/>
  <c r="AE53" i="11"/>
  <c r="AD53" i="11"/>
  <c r="AC53" i="11"/>
  <c r="AB53" i="11"/>
  <c r="AG52" i="11"/>
  <c r="AF52" i="11"/>
  <c r="AE52" i="11"/>
  <c r="AD52" i="11"/>
  <c r="AC52" i="11"/>
  <c r="AB52" i="11"/>
  <c r="AG51" i="11"/>
  <c r="AF51" i="11"/>
  <c r="AE51" i="11"/>
  <c r="AD51" i="11"/>
  <c r="AC51" i="11"/>
  <c r="AB51" i="11"/>
  <c r="AG50" i="11"/>
  <c r="AF50" i="11"/>
  <c r="AE50" i="11"/>
  <c r="AD50" i="11"/>
  <c r="AC50" i="11"/>
  <c r="AB50" i="11"/>
  <c r="AG49" i="11"/>
  <c r="AF49" i="11"/>
  <c r="AE49" i="11"/>
  <c r="AD49" i="11"/>
  <c r="AC49" i="11"/>
  <c r="AB49" i="11"/>
  <c r="AA62" i="11"/>
  <c r="Z62" i="11"/>
  <c r="Y62" i="11"/>
  <c r="X62" i="11"/>
  <c r="W62" i="11"/>
  <c r="V62" i="11"/>
  <c r="U62" i="11"/>
  <c r="T62" i="11"/>
  <c r="S62" i="11"/>
  <c r="R62" i="11"/>
  <c r="Q62" i="11"/>
  <c r="P62" i="11"/>
  <c r="O62" i="11"/>
  <c r="N62" i="11"/>
  <c r="M62" i="11"/>
  <c r="L62" i="11"/>
  <c r="K62" i="11"/>
  <c r="J62" i="11"/>
  <c r="I62" i="11"/>
  <c r="H62" i="11"/>
  <c r="G62" i="11"/>
  <c r="AE62" i="11" s="1"/>
  <c r="F62" i="11"/>
  <c r="AD62" i="11" s="1"/>
  <c r="E62" i="11"/>
  <c r="D62" i="11"/>
  <c r="AG87" i="11"/>
  <c r="AF87" i="11"/>
  <c r="AE87" i="11"/>
  <c r="AD87" i="11"/>
  <c r="AC87" i="11"/>
  <c r="AG86" i="11"/>
  <c r="AF86" i="11"/>
  <c r="AE86" i="11"/>
  <c r="AD86" i="11"/>
  <c r="AC86" i="11"/>
  <c r="AG85" i="11"/>
  <c r="AF85" i="11"/>
  <c r="AE85" i="11"/>
  <c r="AD85" i="11"/>
  <c r="AC85" i="11"/>
  <c r="AB85" i="11"/>
  <c r="AG84" i="11"/>
  <c r="AF84" i="11"/>
  <c r="AE84" i="11"/>
  <c r="AD84" i="11"/>
  <c r="AC84" i="11"/>
  <c r="AB84" i="11"/>
  <c r="AA89" i="11"/>
  <c r="Z89" i="11"/>
  <c r="Y89" i="11"/>
  <c r="X89" i="11"/>
  <c r="W89" i="11"/>
  <c r="V89" i="11"/>
  <c r="U89" i="11"/>
  <c r="T89" i="11"/>
  <c r="S89" i="11"/>
  <c r="R89" i="11"/>
  <c r="Q89" i="11"/>
  <c r="P89" i="11"/>
  <c r="O89" i="11"/>
  <c r="N89" i="11"/>
  <c r="M89" i="11"/>
  <c r="L89" i="11"/>
  <c r="K89" i="11"/>
  <c r="J89" i="11"/>
  <c r="I89" i="11"/>
  <c r="H89" i="11"/>
  <c r="AF89" i="11" s="1"/>
  <c r="G89" i="11"/>
  <c r="F89" i="11"/>
  <c r="E89" i="11"/>
  <c r="AC89" i="11" s="1"/>
  <c r="D89" i="11"/>
  <c r="AC96" i="11"/>
  <c r="AG92" i="11"/>
  <c r="AD92" i="11"/>
  <c r="AC92" i="11"/>
  <c r="AB92" i="11"/>
  <c r="AA99" i="11"/>
  <c r="Z99" i="11"/>
  <c r="Y99" i="11"/>
  <c r="X99" i="11"/>
  <c r="W99" i="11"/>
  <c r="V99" i="11"/>
  <c r="U99" i="11"/>
  <c r="T99" i="11"/>
  <c r="S99" i="11"/>
  <c r="R99" i="11"/>
  <c r="Q99" i="11"/>
  <c r="P99" i="11"/>
  <c r="O99" i="11"/>
  <c r="N99" i="11"/>
  <c r="M99" i="11"/>
  <c r="L99" i="11"/>
  <c r="K99" i="11"/>
  <c r="J99" i="11"/>
  <c r="I99" i="11"/>
  <c r="AG99" i="11" s="1"/>
  <c r="H99" i="11"/>
  <c r="G99" i="11"/>
  <c r="F99" i="11"/>
  <c r="AD99" i="11" s="1"/>
  <c r="E99" i="11"/>
  <c r="D99" i="11"/>
  <c r="AA100" i="11"/>
  <c r="Z100" i="11"/>
  <c r="Y100" i="11"/>
  <c r="X100" i="11"/>
  <c r="W100" i="11"/>
  <c r="V100" i="11"/>
  <c r="U100" i="11"/>
  <c r="T100" i="11"/>
  <c r="S100" i="11"/>
  <c r="R100" i="11"/>
  <c r="Q100" i="11"/>
  <c r="P100" i="11"/>
  <c r="O100" i="11"/>
  <c r="N100" i="11"/>
  <c r="M100" i="11"/>
  <c r="L100" i="11"/>
  <c r="K100" i="11"/>
  <c r="J100" i="11"/>
  <c r="I100" i="11"/>
  <c r="AG100" i="11" s="1"/>
  <c r="H100" i="11"/>
  <c r="G100" i="11"/>
  <c r="F100" i="11"/>
  <c r="AD100" i="11" s="1"/>
  <c r="E100" i="11"/>
  <c r="AC100" i="11" s="1"/>
  <c r="D100" i="11"/>
  <c r="AG101" i="11"/>
  <c r="AF101" i="11"/>
  <c r="AE101" i="11"/>
  <c r="AD101" i="11"/>
  <c r="AC101" i="11"/>
  <c r="AB101" i="11"/>
  <c r="AG98" i="11"/>
  <c r="AF98" i="11"/>
  <c r="AE98" i="11"/>
  <c r="AD98" i="11"/>
  <c r="AC98" i="11"/>
  <c r="AB98" i="11"/>
  <c r="AG91" i="11"/>
  <c r="AF91" i="11"/>
  <c r="AE91" i="11"/>
  <c r="AD91" i="11"/>
  <c r="AC91" i="11"/>
  <c r="AB91" i="11"/>
  <c r="AG90" i="11"/>
  <c r="AF90" i="11"/>
  <c r="AE90" i="11"/>
  <c r="AD90" i="11"/>
  <c r="AC90" i="11"/>
  <c r="AB90" i="11"/>
  <c r="AG88" i="11"/>
  <c r="AF88" i="11"/>
  <c r="AE88" i="11"/>
  <c r="AD88" i="11"/>
  <c r="AC88" i="11"/>
  <c r="AB88" i="11"/>
  <c r="AG83" i="11"/>
  <c r="AF83" i="11"/>
  <c r="AE83" i="11"/>
  <c r="AD83" i="11"/>
  <c r="AC83" i="11"/>
  <c r="AB83" i="11"/>
  <c r="AG82" i="11"/>
  <c r="AF82" i="11"/>
  <c r="AE82" i="11"/>
  <c r="AD82" i="11"/>
  <c r="AC82" i="11"/>
  <c r="AB82" i="11"/>
  <c r="AG81" i="11"/>
  <c r="AF81" i="11"/>
  <c r="AE81" i="11"/>
  <c r="AD81" i="11"/>
  <c r="AC81" i="11"/>
  <c r="AB81" i="11"/>
  <c r="AG80" i="11"/>
  <c r="AF80" i="11"/>
  <c r="AE80" i="11"/>
  <c r="AD80" i="11"/>
  <c r="AC80" i="11"/>
  <c r="AB80" i="11"/>
  <c r="AG79" i="11"/>
  <c r="AF79" i="11"/>
  <c r="AE79" i="11"/>
  <c r="AD79" i="11"/>
  <c r="AC79" i="11"/>
  <c r="AB79" i="11"/>
  <c r="AG78" i="11"/>
  <c r="AF78" i="11"/>
  <c r="AE78" i="11"/>
  <c r="AD78" i="11"/>
  <c r="AC78" i="11"/>
  <c r="AB78" i="11"/>
  <c r="AG77" i="11"/>
  <c r="AF77" i="11"/>
  <c r="AE77" i="11"/>
  <c r="AD77" i="11"/>
  <c r="AC77" i="11"/>
  <c r="AB77" i="11"/>
  <c r="AG76" i="11"/>
  <c r="AF76" i="11"/>
  <c r="AE76" i="11"/>
  <c r="AD76" i="11"/>
  <c r="AC76" i="11"/>
  <c r="AB76" i="11"/>
  <c r="AG75" i="11"/>
  <c r="AF75" i="11"/>
  <c r="AE75" i="11"/>
  <c r="AD75" i="11"/>
  <c r="AC75" i="11"/>
  <c r="AB75" i="11"/>
  <c r="AG74" i="11"/>
  <c r="AF74" i="11"/>
  <c r="AE74" i="11"/>
  <c r="AD74" i="11"/>
  <c r="AC74" i="11"/>
  <c r="AB74" i="11"/>
  <c r="AG73" i="11"/>
  <c r="AF73" i="11"/>
  <c r="AE73" i="11"/>
  <c r="AD73" i="11"/>
  <c r="AC73" i="11"/>
  <c r="AB73" i="11"/>
  <c r="AG72" i="11"/>
  <c r="AF72" i="11"/>
  <c r="AE72" i="11"/>
  <c r="AD72" i="11"/>
  <c r="AC72" i="11"/>
  <c r="AB72" i="11"/>
  <c r="AG71" i="11"/>
  <c r="AF71" i="11"/>
  <c r="AE71" i="11"/>
  <c r="AD71" i="11"/>
  <c r="AC71" i="11"/>
  <c r="AB71" i="11"/>
  <c r="AG70" i="11"/>
  <c r="AF70" i="11"/>
  <c r="AE70" i="11"/>
  <c r="AD70" i="11"/>
  <c r="AC70" i="11"/>
  <c r="AB70" i="11"/>
  <c r="AG69" i="11"/>
  <c r="AF69" i="11"/>
  <c r="AE69" i="11"/>
  <c r="AD69" i="11"/>
  <c r="AC69" i="11"/>
  <c r="AB69" i="11"/>
  <c r="AG68" i="11"/>
  <c r="AF68" i="11"/>
  <c r="AE68" i="11"/>
  <c r="AD68" i="11"/>
  <c r="AC68" i="11"/>
  <c r="AB68" i="11"/>
  <c r="AG67" i="11"/>
  <c r="AF67" i="11"/>
  <c r="AE67" i="11"/>
  <c r="AD67" i="11"/>
  <c r="AC67" i="11"/>
  <c r="AB67" i="11"/>
  <c r="AG66" i="11"/>
  <c r="AF66" i="11"/>
  <c r="AE66" i="11"/>
  <c r="AD66" i="11"/>
  <c r="AC66" i="11"/>
  <c r="AB66" i="11"/>
  <c r="AG65" i="11"/>
  <c r="AF65" i="11"/>
  <c r="AE65" i="11"/>
  <c r="AD65" i="11"/>
  <c r="AC65" i="11"/>
  <c r="AB65" i="11"/>
  <c r="AG64" i="11"/>
  <c r="AF64" i="11"/>
  <c r="AE64" i="11"/>
  <c r="AD64" i="11"/>
  <c r="AC64" i="11"/>
  <c r="AB64" i="11"/>
  <c r="AG61" i="11"/>
  <c r="AF61" i="11"/>
  <c r="AE61" i="11"/>
  <c r="AD61" i="11"/>
  <c r="AC61" i="11"/>
  <c r="AB61" i="11"/>
  <c r="AG60" i="11"/>
  <c r="AF60" i="11"/>
  <c r="AE60" i="11"/>
  <c r="AD60" i="11"/>
  <c r="AC60" i="11"/>
  <c r="AB60" i="11"/>
  <c r="AF48" i="11"/>
  <c r="AE48" i="11"/>
  <c r="AD48" i="11"/>
  <c r="AC48" i="11"/>
  <c r="AG47" i="11"/>
  <c r="AF47" i="11"/>
  <c r="AE47" i="11"/>
  <c r="AD47" i="11"/>
  <c r="AC47" i="11"/>
  <c r="AB47" i="11"/>
  <c r="AG46" i="11"/>
  <c r="AF46" i="11"/>
  <c r="AE46" i="11"/>
  <c r="AD46" i="11"/>
  <c r="AC46" i="11"/>
  <c r="AG45" i="11"/>
  <c r="AF45" i="11"/>
  <c r="AE45" i="11"/>
  <c r="AD45" i="11"/>
  <c r="AC45" i="11"/>
  <c r="AG43" i="11"/>
  <c r="AF43" i="11"/>
  <c r="AE43" i="11"/>
  <c r="AD43" i="11"/>
  <c r="AC43" i="11"/>
  <c r="AB43" i="11"/>
  <c r="AG42" i="11"/>
  <c r="AF42" i="11"/>
  <c r="AE42" i="11"/>
  <c r="AD42" i="11"/>
  <c r="AC42" i="11"/>
  <c r="AB42" i="11"/>
  <c r="AG41" i="11"/>
  <c r="AF41" i="11"/>
  <c r="AE41" i="11"/>
  <c r="AD41" i="11"/>
  <c r="AC41" i="11"/>
  <c r="AB41" i="11"/>
  <c r="AG40" i="11"/>
  <c r="AF40" i="11"/>
  <c r="AE40" i="11"/>
  <c r="AD40" i="11"/>
  <c r="AC40" i="11"/>
  <c r="AB40" i="11"/>
  <c r="AG39" i="11"/>
  <c r="AF39" i="11"/>
  <c r="AE39" i="11"/>
  <c r="AD39" i="11"/>
  <c r="AC39" i="11"/>
  <c r="AB39" i="11"/>
  <c r="AG38" i="11"/>
  <c r="AF38" i="11"/>
  <c r="AE38" i="11"/>
  <c r="AD38" i="11"/>
  <c r="AC38" i="11"/>
  <c r="AB38" i="11"/>
  <c r="AG37" i="11"/>
  <c r="AF37" i="11"/>
  <c r="AE37" i="11"/>
  <c r="AD37" i="11"/>
  <c r="AC37" i="11"/>
  <c r="AB37" i="11"/>
  <c r="AG36" i="11"/>
  <c r="AF36" i="11"/>
  <c r="AE36" i="11"/>
  <c r="AD36" i="11"/>
  <c r="AC36" i="11"/>
  <c r="AB36" i="11"/>
  <c r="AG35" i="11"/>
  <c r="AF35" i="11"/>
  <c r="AE35" i="11"/>
  <c r="AD35" i="11"/>
  <c r="AC35" i="11"/>
  <c r="AB35" i="11"/>
  <c r="AG34" i="11"/>
  <c r="AF34" i="11"/>
  <c r="AE34" i="11"/>
  <c r="AD34" i="11"/>
  <c r="AC34" i="11"/>
  <c r="AB34" i="11"/>
  <c r="AG33" i="11"/>
  <c r="AF33" i="11"/>
  <c r="AE33" i="11"/>
  <c r="AD33" i="11"/>
  <c r="AC33" i="11"/>
  <c r="AB33" i="11"/>
  <c r="AG32" i="11"/>
  <c r="AF32" i="11"/>
  <c r="AE32" i="11"/>
  <c r="AD32" i="11"/>
  <c r="AC32" i="11"/>
  <c r="AB32" i="11"/>
  <c r="AG31" i="11"/>
  <c r="AF31" i="11"/>
  <c r="AE31" i="11"/>
  <c r="AD31" i="11"/>
  <c r="AC31" i="11"/>
  <c r="AB31" i="11"/>
  <c r="AG30" i="11"/>
  <c r="AF30" i="11"/>
  <c r="AE30" i="11"/>
  <c r="AD30" i="11"/>
  <c r="AC30" i="11"/>
  <c r="AB30" i="11"/>
  <c r="AG29" i="11"/>
  <c r="AF29" i="11"/>
  <c r="AE29" i="11"/>
  <c r="AD29" i="11"/>
  <c r="AC29" i="11"/>
  <c r="AB29" i="11"/>
  <c r="AG28" i="11"/>
  <c r="AF28" i="11"/>
  <c r="AE28" i="11"/>
  <c r="AD28" i="11"/>
  <c r="AC28" i="11"/>
  <c r="AB28" i="11"/>
  <c r="AG27" i="11"/>
  <c r="AF27" i="11"/>
  <c r="AE27" i="11"/>
  <c r="AD27" i="11"/>
  <c r="AC27" i="11"/>
  <c r="AB27" i="11"/>
  <c r="AG26" i="11"/>
  <c r="AF26" i="11"/>
  <c r="AE26" i="11"/>
  <c r="AD26" i="11"/>
  <c r="AC26" i="11"/>
  <c r="AB26" i="11"/>
  <c r="AG25" i="11"/>
  <c r="AF25" i="11"/>
  <c r="AE25" i="11"/>
  <c r="AD25" i="11"/>
  <c r="AC25" i="11"/>
  <c r="AB25" i="11"/>
  <c r="AG24" i="11"/>
  <c r="AF24" i="11"/>
  <c r="AE24" i="11"/>
  <c r="AD24" i="11"/>
  <c r="AC24" i="11"/>
  <c r="AB24" i="11"/>
  <c r="AG23" i="11"/>
  <c r="AF23" i="11"/>
  <c r="AE23" i="11"/>
  <c r="AD23" i="11"/>
  <c r="AC23" i="11"/>
  <c r="AB23" i="11"/>
  <c r="AG22" i="11"/>
  <c r="AF22" i="11"/>
  <c r="AE22" i="11"/>
  <c r="AD22" i="11"/>
  <c r="AC22" i="11"/>
  <c r="AB22" i="11"/>
  <c r="AG21" i="11"/>
  <c r="AF21" i="11"/>
  <c r="AE21" i="11"/>
  <c r="AD21" i="11"/>
  <c r="AC21" i="11"/>
  <c r="AB21" i="11"/>
  <c r="AG20" i="11"/>
  <c r="AG19" i="11"/>
  <c r="F47" i="18" l="1"/>
  <c r="O23" i="1"/>
  <c r="O16" i="1" s="1"/>
  <c r="P22" i="1"/>
  <c r="P23" i="1"/>
  <c r="P16" i="1" s="1"/>
  <c r="Z18" i="1"/>
  <c r="F22" i="19" s="1"/>
  <c r="F47" i="19"/>
  <c r="F28" i="18"/>
  <c r="U23" i="1"/>
  <c r="U17" i="1"/>
  <c r="F21" i="18" s="1"/>
  <c r="F28" i="17"/>
  <c r="K23" i="1"/>
  <c r="K17" i="1"/>
  <c r="F21" i="17" s="1"/>
  <c r="AE100" i="11"/>
  <c r="AB100" i="11"/>
  <c r="AF100" i="11"/>
  <c r="AB99" i="11"/>
  <c r="AF99" i="11"/>
  <c r="AE89" i="11"/>
  <c r="AC62" i="11"/>
  <c r="AG62" i="11"/>
  <c r="K18" i="1"/>
  <c r="F22" i="17" s="1"/>
  <c r="F47" i="17"/>
  <c r="AD89" i="11"/>
  <c r="AB62" i="11"/>
  <c r="Z23" i="1"/>
  <c r="AF62" i="11"/>
  <c r="AF92" i="11"/>
  <c r="AG58" i="11"/>
  <c r="AC99" i="11"/>
  <c r="AE93" i="11"/>
  <c r="AB57" i="11"/>
  <c r="AB54" i="11"/>
  <c r="AF95" i="11"/>
  <c r="AE99" i="11"/>
  <c r="AB59" i="11"/>
  <c r="AB87" i="11"/>
  <c r="AC93" i="11"/>
  <c r="AD93" i="11"/>
  <c r="AE92" i="11"/>
  <c r="AC94" i="11"/>
  <c r="AB58" i="11"/>
  <c r="AB95" i="11"/>
  <c r="AD94" i="11"/>
  <c r="AB93" i="11"/>
  <c r="AC97" i="11"/>
  <c r="AF93" i="11"/>
  <c r="AE95" i="11"/>
  <c r="AG89" i="11"/>
  <c r="AB96" i="11"/>
  <c r="AF94" i="11"/>
  <c r="AD97" i="11"/>
  <c r="AF97" i="11"/>
  <c r="AB94" i="11"/>
  <c r="AF96" i="11"/>
  <c r="AE96" i="11"/>
  <c r="AE94" i="11"/>
  <c r="AD95" i="11"/>
  <c r="AB97" i="11"/>
  <c r="AB86" i="11"/>
  <c r="AC95" i="11"/>
  <c r="AD96" i="11"/>
  <c r="AE97" i="11"/>
  <c r="AG94" i="11"/>
  <c r="AG93" i="11"/>
  <c r="AG95" i="11"/>
  <c r="AB89" i="11"/>
  <c r="AG96" i="11"/>
  <c r="AG97" i="11"/>
  <c r="Z16" i="1" l="1"/>
  <c r="F20" i="19" s="1"/>
  <c r="F27" i="19"/>
  <c r="U16" i="1"/>
  <c r="F20" i="18" s="1"/>
  <c r="F27" i="18"/>
  <c r="K16" i="1"/>
  <c r="F20" i="17" s="1"/>
  <c r="F27" i="17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AE44" i="10"/>
  <c r="AD44" i="10"/>
  <c r="AC44" i="10"/>
  <c r="AB44" i="10"/>
  <c r="AA44" i="10"/>
  <c r="Z44" i="10"/>
  <c r="Y44" i="10"/>
  <c r="X44" i="10"/>
  <c r="W44" i="10"/>
  <c r="V44" i="10"/>
  <c r="U44" i="10"/>
  <c r="T44" i="10"/>
  <c r="S44" i="10"/>
  <c r="R44" i="10"/>
  <c r="Q44" i="10"/>
  <c r="P44" i="10"/>
  <c r="O44" i="10"/>
  <c r="N44" i="10"/>
  <c r="M44" i="10"/>
  <c r="L44" i="10"/>
  <c r="K44" i="10"/>
  <c r="J44" i="10"/>
  <c r="I44" i="10"/>
  <c r="H44" i="10"/>
  <c r="G44" i="10"/>
  <c r="F44" i="10"/>
  <c r="E44" i="10"/>
  <c r="D44" i="10"/>
  <c r="AE43" i="10"/>
  <c r="AD43" i="10"/>
  <c r="AC43" i="10"/>
  <c r="AB43" i="10"/>
  <c r="AA43" i="10"/>
  <c r="Z43" i="10"/>
  <c r="Y43" i="10"/>
  <c r="X43" i="10"/>
  <c r="W43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F43" i="10"/>
  <c r="E43" i="10"/>
  <c r="D43" i="10"/>
  <c r="AE63" i="10"/>
  <c r="AD63" i="10"/>
  <c r="AC63" i="10"/>
  <c r="AB63" i="10"/>
  <c r="AA63" i="10"/>
  <c r="Z63" i="10"/>
  <c r="Y63" i="10"/>
  <c r="X63" i="10"/>
  <c r="W63" i="10"/>
  <c r="V63" i="10"/>
  <c r="U63" i="10"/>
  <c r="T63" i="10"/>
  <c r="S63" i="10"/>
  <c r="R63" i="10"/>
  <c r="Q63" i="10"/>
  <c r="P63" i="10"/>
  <c r="O63" i="10"/>
  <c r="N63" i="10"/>
  <c r="M63" i="10"/>
  <c r="L63" i="10"/>
  <c r="K63" i="10"/>
  <c r="J63" i="10"/>
  <c r="I63" i="10"/>
  <c r="H63" i="10"/>
  <c r="G63" i="10"/>
  <c r="F63" i="10"/>
  <c r="E63" i="10"/>
  <c r="D63" i="10"/>
  <c r="AE62" i="10"/>
  <c r="AD62" i="10"/>
  <c r="AC62" i="10"/>
  <c r="AB62" i="10"/>
  <c r="AA62" i="10"/>
  <c r="Z62" i="10"/>
  <c r="Y62" i="10"/>
  <c r="X62" i="10"/>
  <c r="W62" i="10"/>
  <c r="V62" i="10"/>
  <c r="U62" i="10"/>
  <c r="T62" i="10"/>
  <c r="S62" i="10"/>
  <c r="R62" i="10"/>
  <c r="Q62" i="10"/>
  <c r="P62" i="10"/>
  <c r="O62" i="10"/>
  <c r="N62" i="10"/>
  <c r="M62" i="10"/>
  <c r="L62" i="10"/>
  <c r="K62" i="10"/>
  <c r="J62" i="10"/>
  <c r="I62" i="10"/>
  <c r="H62" i="10"/>
  <c r="G62" i="10"/>
  <c r="F62" i="10"/>
  <c r="E62" i="10"/>
  <c r="D62" i="10"/>
  <c r="X84" i="10"/>
  <c r="W84" i="10"/>
  <c r="V84" i="10"/>
  <c r="U84" i="10"/>
  <c r="T84" i="10"/>
  <c r="S84" i="10"/>
  <c r="R84" i="10"/>
  <c r="J84" i="10"/>
  <c r="I84" i="10"/>
  <c r="H84" i="10"/>
  <c r="G84" i="10"/>
  <c r="F84" i="10"/>
  <c r="E84" i="10"/>
  <c r="D84" i="10"/>
  <c r="AD89" i="10"/>
  <c r="AC89" i="10"/>
  <c r="AB89" i="10"/>
  <c r="AA89" i="10"/>
  <c r="Z89" i="10"/>
  <c r="Y89" i="10"/>
  <c r="X89" i="10"/>
  <c r="W89" i="10"/>
  <c r="V89" i="10"/>
  <c r="U89" i="10"/>
  <c r="T89" i="10"/>
  <c r="S89" i="10"/>
  <c r="K89" i="10"/>
  <c r="J89" i="10"/>
  <c r="I89" i="10"/>
  <c r="H89" i="10"/>
  <c r="G89" i="10"/>
  <c r="F89" i="10"/>
  <c r="E89" i="10"/>
  <c r="D89" i="10"/>
  <c r="AE100" i="10"/>
  <c r="AD100" i="10"/>
  <c r="AC100" i="10"/>
  <c r="AB100" i="10"/>
  <c r="AA100" i="10"/>
  <c r="Z100" i="10"/>
  <c r="Y100" i="10"/>
  <c r="X100" i="10"/>
  <c r="W100" i="10"/>
  <c r="V100" i="10"/>
  <c r="U100" i="10"/>
  <c r="T100" i="10"/>
  <c r="S100" i="10"/>
  <c r="R100" i="10"/>
  <c r="Q100" i="10"/>
  <c r="P100" i="10"/>
  <c r="O100" i="10"/>
  <c r="N100" i="10"/>
  <c r="M100" i="10"/>
  <c r="L100" i="10"/>
  <c r="K100" i="10"/>
  <c r="J100" i="10"/>
  <c r="I100" i="10"/>
  <c r="H100" i="10"/>
  <c r="G100" i="10"/>
  <c r="F100" i="10"/>
  <c r="E100" i="10"/>
  <c r="D100" i="10"/>
  <c r="Y99" i="10"/>
  <c r="X99" i="10"/>
  <c r="W99" i="10"/>
  <c r="V99" i="10"/>
  <c r="U99" i="10"/>
  <c r="T99" i="10"/>
  <c r="S99" i="10"/>
  <c r="R99" i="10"/>
  <c r="Q99" i="10"/>
  <c r="P99" i="10"/>
  <c r="O99" i="10"/>
  <c r="N99" i="10"/>
  <c r="M99" i="10"/>
  <c r="L99" i="10"/>
  <c r="K99" i="10"/>
  <c r="J99" i="10"/>
  <c r="I99" i="10"/>
  <c r="H99" i="10"/>
  <c r="G99" i="10"/>
  <c r="F99" i="10"/>
  <c r="E99" i="10"/>
  <c r="D99" i="10"/>
  <c r="Z107" i="10"/>
  <c r="AG107" i="10" s="1"/>
  <c r="AA107" i="10"/>
  <c r="AH107" i="10" s="1"/>
  <c r="AB107" i="10"/>
  <c r="AI107" i="10" s="1"/>
  <c r="AC107" i="10"/>
  <c r="AJ107" i="10" s="1"/>
  <c r="AD107" i="10"/>
  <c r="AK107" i="10" s="1"/>
  <c r="AE107" i="10"/>
  <c r="AL107" i="10" s="1"/>
  <c r="AR90" i="9"/>
  <c r="AQ90" i="9"/>
  <c r="AP90" i="9"/>
  <c r="AO90" i="9"/>
  <c r="AN90" i="9"/>
  <c r="AM90" i="9"/>
  <c r="AL90" i="9"/>
  <c r="AK90" i="9"/>
  <c r="AR81" i="9"/>
  <c r="AQ81" i="9"/>
  <c r="AP81" i="9"/>
  <c r="AO81" i="9"/>
  <c r="AN81" i="9"/>
  <c r="AM81" i="9"/>
  <c r="AL81" i="9"/>
  <c r="AK81" i="9"/>
  <c r="AR80" i="9"/>
  <c r="AQ80" i="9"/>
  <c r="AP80" i="9"/>
  <c r="AO80" i="9"/>
  <c r="AN80" i="9"/>
  <c r="AM80" i="9"/>
  <c r="AL80" i="9"/>
  <c r="AK80" i="9"/>
  <c r="AR79" i="9"/>
  <c r="AQ79" i="9"/>
  <c r="AP79" i="9"/>
  <c r="AO79" i="9"/>
  <c r="AN79" i="9"/>
  <c r="AM79" i="9"/>
  <c r="AL79" i="9"/>
  <c r="AK79" i="9"/>
  <c r="AR78" i="9"/>
  <c r="AQ78" i="9"/>
  <c r="AP78" i="9"/>
  <c r="AO78" i="9"/>
  <c r="AN78" i="9"/>
  <c r="AM78" i="9"/>
  <c r="AL78" i="9"/>
  <c r="AK78" i="9"/>
  <c r="AR77" i="9"/>
  <c r="AQ77" i="9"/>
  <c r="AP77" i="9"/>
  <c r="AO77" i="9"/>
  <c r="AN77" i="9"/>
  <c r="AM77" i="9"/>
  <c r="AL77" i="9"/>
  <c r="AK77" i="9"/>
  <c r="AR76" i="9"/>
  <c r="AQ76" i="9"/>
  <c r="AP76" i="9"/>
  <c r="AO76" i="9"/>
  <c r="AN76" i="9"/>
  <c r="AM76" i="9"/>
  <c r="AL76" i="9"/>
  <c r="AK76" i="9"/>
  <c r="AR75" i="9"/>
  <c r="AQ75" i="9"/>
  <c r="AP75" i="9"/>
  <c r="AO75" i="9"/>
  <c r="AN75" i="9"/>
  <c r="AM75" i="9"/>
  <c r="AL75" i="9"/>
  <c r="AK75" i="9"/>
  <c r="AR74" i="9"/>
  <c r="AQ74" i="9"/>
  <c r="AP74" i="9"/>
  <c r="AO74" i="9"/>
  <c r="AN74" i="9"/>
  <c r="AM74" i="9"/>
  <c r="AL74" i="9"/>
  <c r="AK74" i="9"/>
  <c r="AR73" i="9"/>
  <c r="AQ73" i="9"/>
  <c r="AP73" i="9"/>
  <c r="AO73" i="9"/>
  <c r="AN73" i="9"/>
  <c r="AM73" i="9"/>
  <c r="AL73" i="9"/>
  <c r="AK73" i="9"/>
  <c r="AR72" i="9"/>
  <c r="AQ72" i="9"/>
  <c r="AP72" i="9"/>
  <c r="AO72" i="9"/>
  <c r="AN72" i="9"/>
  <c r="AM72" i="9"/>
  <c r="AL72" i="9"/>
  <c r="AK72" i="9"/>
  <c r="AR71" i="9"/>
  <c r="AQ71" i="9"/>
  <c r="AP71" i="9"/>
  <c r="AO71" i="9"/>
  <c r="AN71" i="9"/>
  <c r="AM71" i="9"/>
  <c r="AL71" i="9"/>
  <c r="AK71" i="9"/>
  <c r="AR70" i="9"/>
  <c r="AQ70" i="9"/>
  <c r="AP70" i="9"/>
  <c r="AO70" i="9"/>
  <c r="AN70" i="9"/>
  <c r="AM70" i="9"/>
  <c r="AL70" i="9"/>
  <c r="AK70" i="9"/>
  <c r="AR69" i="9"/>
  <c r="AQ69" i="9"/>
  <c r="AP69" i="9"/>
  <c r="AO69" i="9"/>
  <c r="AN69" i="9"/>
  <c r="AM69" i="9"/>
  <c r="AL69" i="9"/>
  <c r="AK69" i="9"/>
  <c r="AR68" i="9"/>
  <c r="AQ68" i="9"/>
  <c r="AP68" i="9"/>
  <c r="AO68" i="9"/>
  <c r="AN68" i="9"/>
  <c r="AM68" i="9"/>
  <c r="AL68" i="9"/>
  <c r="AK68" i="9"/>
  <c r="AR67" i="9"/>
  <c r="AQ67" i="9"/>
  <c r="AP67" i="9"/>
  <c r="AO67" i="9"/>
  <c r="AN67" i="9"/>
  <c r="AM67" i="9"/>
  <c r="AL67" i="9"/>
  <c r="AK67" i="9"/>
  <c r="AR66" i="9"/>
  <c r="AQ66" i="9"/>
  <c r="AP66" i="9"/>
  <c r="AO66" i="9"/>
  <c r="AN66" i="9"/>
  <c r="AM66" i="9"/>
  <c r="AL66" i="9"/>
  <c r="AK66" i="9"/>
  <c r="AR65" i="9"/>
  <c r="AQ65" i="9"/>
  <c r="AP65" i="9"/>
  <c r="AO65" i="9"/>
  <c r="AN65" i="9"/>
  <c r="AM65" i="9"/>
  <c r="AL65" i="9"/>
  <c r="AK65" i="9"/>
  <c r="AR64" i="9"/>
  <c r="AQ64" i="9"/>
  <c r="AP64" i="9"/>
  <c r="AO64" i="9"/>
  <c r="AN64" i="9"/>
  <c r="AM64" i="9"/>
  <c r="AL64" i="9"/>
  <c r="AK64" i="9"/>
  <c r="AR47" i="9"/>
  <c r="AQ47" i="9"/>
  <c r="AP47" i="9"/>
  <c r="AO47" i="9"/>
  <c r="AN47" i="9"/>
  <c r="AM47" i="9"/>
  <c r="AL47" i="9"/>
  <c r="AK47" i="9"/>
  <c r="AR42" i="9"/>
  <c r="AQ42" i="9"/>
  <c r="AP42" i="9"/>
  <c r="AO42" i="9"/>
  <c r="AN42" i="9"/>
  <c r="AM42" i="9"/>
  <c r="AL42" i="9"/>
  <c r="AK42" i="9"/>
  <c r="AR40" i="9"/>
  <c r="AQ40" i="9"/>
  <c r="AP40" i="9"/>
  <c r="AO40" i="9"/>
  <c r="AN40" i="9"/>
  <c r="AM40" i="9"/>
  <c r="AL40" i="9"/>
  <c r="AK40" i="9"/>
  <c r="AR39" i="9"/>
  <c r="AQ39" i="9"/>
  <c r="AP39" i="9"/>
  <c r="AO39" i="9"/>
  <c r="AN39" i="9"/>
  <c r="AM39" i="9"/>
  <c r="AL39" i="9"/>
  <c r="AK39" i="9"/>
  <c r="AR38" i="9"/>
  <c r="AQ38" i="9"/>
  <c r="AP38" i="9"/>
  <c r="AO38" i="9"/>
  <c r="AN38" i="9"/>
  <c r="AM38" i="9"/>
  <c r="AL38" i="9"/>
  <c r="AK38" i="9"/>
  <c r="AR37" i="9"/>
  <c r="AQ37" i="9"/>
  <c r="AP37" i="9"/>
  <c r="AO37" i="9"/>
  <c r="AN37" i="9"/>
  <c r="AM37" i="9"/>
  <c r="AL37" i="9"/>
  <c r="AK37" i="9"/>
  <c r="AR36" i="9"/>
  <c r="AQ36" i="9"/>
  <c r="AP36" i="9"/>
  <c r="AO36" i="9"/>
  <c r="AN36" i="9"/>
  <c r="AM36" i="9"/>
  <c r="AL36" i="9"/>
  <c r="AK36" i="9"/>
  <c r="AR35" i="9"/>
  <c r="AQ35" i="9"/>
  <c r="AP35" i="9"/>
  <c r="AO35" i="9"/>
  <c r="AN35" i="9"/>
  <c r="AM35" i="9"/>
  <c r="AL35" i="9"/>
  <c r="AK35" i="9"/>
  <c r="AR33" i="9"/>
  <c r="AQ33" i="9"/>
  <c r="AP33" i="9"/>
  <c r="AO33" i="9"/>
  <c r="AN33" i="9"/>
  <c r="AM33" i="9"/>
  <c r="AL33" i="9"/>
  <c r="AK33" i="9"/>
  <c r="AR32" i="9"/>
  <c r="AQ32" i="9"/>
  <c r="AP32" i="9"/>
  <c r="AO32" i="9"/>
  <c r="AN32" i="9"/>
  <c r="AM32" i="9"/>
  <c r="AL32" i="9"/>
  <c r="AK32" i="9"/>
  <c r="AR31" i="9"/>
  <c r="AQ31" i="9"/>
  <c r="AP31" i="9"/>
  <c r="AO31" i="9"/>
  <c r="AN31" i="9"/>
  <c r="AM31" i="9"/>
  <c r="AL31" i="9"/>
  <c r="AK31" i="9"/>
  <c r="AR29" i="9"/>
  <c r="AQ29" i="9"/>
  <c r="AP29" i="9"/>
  <c r="AO29" i="9"/>
  <c r="AN29" i="9"/>
  <c r="AM29" i="9"/>
  <c r="AL29" i="9"/>
  <c r="AK29" i="9"/>
  <c r="AR28" i="9"/>
  <c r="AQ28" i="9"/>
  <c r="AP28" i="9"/>
  <c r="AO28" i="9"/>
  <c r="AN28" i="9"/>
  <c r="AM28" i="9"/>
  <c r="AL28" i="9"/>
  <c r="AK28" i="9"/>
  <c r="AR23" i="9"/>
  <c r="AQ23" i="9"/>
  <c r="AP23" i="9"/>
  <c r="AO23" i="9"/>
  <c r="AN23" i="9"/>
  <c r="AM23" i="9"/>
  <c r="AL23" i="9"/>
  <c r="AK23" i="9"/>
  <c r="AR22" i="9"/>
  <c r="AQ22" i="9"/>
  <c r="AP22" i="9"/>
  <c r="AO22" i="9"/>
  <c r="AN22" i="9"/>
  <c r="AM22" i="9"/>
  <c r="AL22" i="9"/>
  <c r="AK22" i="9"/>
  <c r="AR21" i="9"/>
  <c r="AQ21" i="9"/>
  <c r="AP21" i="9"/>
  <c r="AO21" i="9"/>
  <c r="AN21" i="9"/>
  <c r="AM21" i="9"/>
  <c r="AL21" i="9"/>
  <c r="AK21" i="9"/>
  <c r="N103" i="14"/>
  <c r="M103" i="14"/>
  <c r="L103" i="14"/>
  <c r="K103" i="14"/>
  <c r="J103" i="14"/>
  <c r="I103" i="14"/>
  <c r="H103" i="14"/>
  <c r="G103" i="14"/>
  <c r="E103" i="14"/>
  <c r="D103" i="14"/>
  <c r="N100" i="14"/>
  <c r="M100" i="14"/>
  <c r="L100" i="14"/>
  <c r="K100" i="14"/>
  <c r="J100" i="14"/>
  <c r="I100" i="14"/>
  <c r="H100" i="14"/>
  <c r="G100" i="14"/>
  <c r="E100" i="14"/>
  <c r="D100" i="14"/>
  <c r="N93" i="14"/>
  <c r="M93" i="14"/>
  <c r="L93" i="14"/>
  <c r="K93" i="14"/>
  <c r="J93" i="14"/>
  <c r="I93" i="14"/>
  <c r="H93" i="14"/>
  <c r="G93" i="14"/>
  <c r="E93" i="14"/>
  <c r="D93" i="14"/>
  <c r="N90" i="14"/>
  <c r="M90" i="14"/>
  <c r="L90" i="14"/>
  <c r="K90" i="14"/>
  <c r="J90" i="14"/>
  <c r="I90" i="14"/>
  <c r="H90" i="14"/>
  <c r="G90" i="14"/>
  <c r="E90" i="14"/>
  <c r="D90" i="14"/>
  <c r="N85" i="14"/>
  <c r="M85" i="14"/>
  <c r="L85" i="14"/>
  <c r="K85" i="14"/>
  <c r="J85" i="14"/>
  <c r="I85" i="14"/>
  <c r="H85" i="14"/>
  <c r="G85" i="14"/>
  <c r="E85" i="14"/>
  <c r="D85" i="14"/>
  <c r="N50" i="14"/>
  <c r="M50" i="14"/>
  <c r="L50" i="14"/>
  <c r="K50" i="14"/>
  <c r="J50" i="14"/>
  <c r="I50" i="14"/>
  <c r="H50" i="14"/>
  <c r="G50" i="14"/>
  <c r="E50" i="14"/>
  <c r="D50" i="14"/>
  <c r="N43" i="14"/>
  <c r="M43" i="14"/>
  <c r="L43" i="14"/>
  <c r="K43" i="14"/>
  <c r="J43" i="14"/>
  <c r="I43" i="14"/>
  <c r="H43" i="14"/>
  <c r="G43" i="14"/>
  <c r="E43" i="14"/>
  <c r="D43" i="14"/>
  <c r="N26" i="14"/>
  <c r="M26" i="14"/>
  <c r="L26" i="14"/>
  <c r="K26" i="14"/>
  <c r="J26" i="14"/>
  <c r="I26" i="14"/>
  <c r="H26" i="14"/>
  <c r="G26" i="14"/>
  <c r="E26" i="14"/>
  <c r="D26" i="14"/>
  <c r="N20" i="14"/>
  <c r="M20" i="14"/>
  <c r="L20" i="14"/>
  <c r="K20" i="14"/>
  <c r="J20" i="14"/>
  <c r="I20" i="14"/>
  <c r="H20" i="14"/>
  <c r="G20" i="14"/>
  <c r="E20" i="14"/>
  <c r="D20" i="14"/>
  <c r="R54" i="2" l="1"/>
  <c r="R56" i="2"/>
  <c r="R58" i="2"/>
  <c r="R57" i="2"/>
  <c r="R50" i="2"/>
  <c r="R49" i="2"/>
  <c r="R52" i="2"/>
  <c r="R43" i="2"/>
  <c r="R42" i="2" s="1"/>
  <c r="AF44" i="10"/>
  <c r="AL44" i="10"/>
  <c r="AH29" i="10"/>
  <c r="L48" i="10"/>
  <c r="R48" i="10"/>
  <c r="X48" i="10"/>
  <c r="AD48" i="10"/>
  <c r="AJ92" i="10"/>
  <c r="AH84" i="10"/>
  <c r="AJ85" i="10"/>
  <c r="I98" i="10"/>
  <c r="O98" i="10"/>
  <c r="U98" i="10"/>
  <c r="AA98" i="10"/>
  <c r="O91" i="10"/>
  <c r="U91" i="10"/>
  <c r="AA91" i="10"/>
  <c r="AI97" i="10"/>
  <c r="AG89" i="10"/>
  <c r="AI84" i="10"/>
  <c r="M48" i="10"/>
  <c r="S48" i="10"/>
  <c r="Y48" i="10"/>
  <c r="AE48" i="10"/>
  <c r="AG29" i="10"/>
  <c r="AJ97" i="10"/>
  <c r="H48" i="10"/>
  <c r="N48" i="10"/>
  <c r="T48" i="10"/>
  <c r="Z48" i="10"/>
  <c r="E91" i="10"/>
  <c r="K91" i="10"/>
  <c r="Q91" i="10"/>
  <c r="W91" i="10"/>
  <c r="AC91" i="10"/>
  <c r="AG50" i="10"/>
  <c r="AK52" i="10"/>
  <c r="AG53" i="10"/>
  <c r="AK43" i="10"/>
  <c r="AG44" i="10"/>
  <c r="AI29" i="10"/>
  <c r="D48" i="10"/>
  <c r="P48" i="10"/>
  <c r="V48" i="10"/>
  <c r="AB48" i="10"/>
  <c r="AJ51" i="10"/>
  <c r="E48" i="10"/>
  <c r="K48" i="10"/>
  <c r="AI50" i="10"/>
  <c r="AK51" i="10"/>
  <c r="AG52" i="10"/>
  <c r="AG43" i="10"/>
  <c r="AK62" i="10"/>
  <c r="AG63" i="10"/>
  <c r="AI49" i="10"/>
  <c r="AG54" i="10"/>
  <c r="AI43" i="10"/>
  <c r="AF29" i="10"/>
  <c r="AL29" i="10"/>
  <c r="AH89" i="10"/>
  <c r="AF62" i="10"/>
  <c r="AL62" i="10"/>
  <c r="AF53" i="10"/>
  <c r="AL53" i="10"/>
  <c r="AJ43" i="10"/>
  <c r="AK44" i="10"/>
  <c r="O48" i="10"/>
  <c r="U48" i="10"/>
  <c r="AA48" i="10"/>
  <c r="AG51" i="10"/>
  <c r="AJ44" i="10"/>
  <c r="Q48" i="10"/>
  <c r="W48" i="10"/>
  <c r="AC48" i="10"/>
  <c r="AF43" i="10"/>
  <c r="AL43" i="10"/>
  <c r="AH44" i="10"/>
  <c r="AJ29" i="10"/>
  <c r="AF63" i="10"/>
  <c r="AL63" i="10"/>
  <c r="AH49" i="10"/>
  <c r="AJ50" i="10"/>
  <c r="AH43" i="10"/>
  <c r="AI44" i="10"/>
  <c r="AK29" i="10"/>
  <c r="G101" i="10"/>
  <c r="M101" i="10"/>
  <c r="S101" i="10"/>
  <c r="Y101" i="10"/>
  <c r="AE101" i="10"/>
  <c r="AG99" i="10"/>
  <c r="AI62" i="10"/>
  <c r="AH62" i="10"/>
  <c r="I48" i="10"/>
  <c r="D98" i="10"/>
  <c r="J98" i="10"/>
  <c r="P98" i="10"/>
  <c r="V98" i="10"/>
  <c r="AB98" i="10"/>
  <c r="AJ100" i="10"/>
  <c r="P91" i="10"/>
  <c r="V91" i="10"/>
  <c r="AB91" i="10"/>
  <c r="AF93" i="10"/>
  <c r="AL93" i="10"/>
  <c r="AG96" i="10"/>
  <c r="AJ49" i="10"/>
  <c r="AG49" i="10"/>
  <c r="AK50" i="10"/>
  <c r="AH50" i="10"/>
  <c r="AF52" i="10"/>
  <c r="AL52" i="10"/>
  <c r="AH53" i="10"/>
  <c r="AI54" i="10"/>
  <c r="G48" i="10"/>
  <c r="AG95" i="10"/>
  <c r="AI96" i="10"/>
  <c r="AK97" i="10"/>
  <c r="AI89" i="10"/>
  <c r="AK87" i="10"/>
  <c r="AG62" i="10"/>
  <c r="AK49" i="10"/>
  <c r="AF50" i="10"/>
  <c r="AL50" i="10"/>
  <c r="AF51" i="10"/>
  <c r="AL51" i="10"/>
  <c r="AH52" i="10"/>
  <c r="AI53" i="10"/>
  <c r="AJ54" i="10"/>
  <c r="F48" i="10"/>
  <c r="F91" i="10"/>
  <c r="L91" i="10"/>
  <c r="R91" i="10"/>
  <c r="X91" i="10"/>
  <c r="AD91" i="10"/>
  <c r="AJ93" i="10"/>
  <c r="N91" i="10"/>
  <c r="T91" i="10"/>
  <c r="Z91" i="10"/>
  <c r="AF94" i="10"/>
  <c r="AL94" i="10"/>
  <c r="AJ96" i="10"/>
  <c r="AJ86" i="10"/>
  <c r="AG86" i="10"/>
  <c r="AF87" i="10"/>
  <c r="AL87" i="10"/>
  <c r="AF49" i="10"/>
  <c r="AL49" i="10"/>
  <c r="AH51" i="10"/>
  <c r="AJ53" i="10"/>
  <c r="AK54" i="10"/>
  <c r="AH54" i="10"/>
  <c r="AI92" i="10"/>
  <c r="AH92" i="10"/>
  <c r="S91" i="10"/>
  <c r="Y91" i="10"/>
  <c r="AE91" i="10"/>
  <c r="AK93" i="10"/>
  <c r="AG94" i="10"/>
  <c r="AG84" i="10"/>
  <c r="AI85" i="10"/>
  <c r="AG85" i="10"/>
  <c r="AK86" i="10"/>
  <c r="AI51" i="10"/>
  <c r="AJ52" i="10"/>
  <c r="AI52" i="10"/>
  <c r="AK53" i="10"/>
  <c r="AL54" i="10"/>
  <c r="J48" i="10"/>
  <c r="H101" i="10"/>
  <c r="N101" i="10"/>
  <c r="T101" i="10"/>
  <c r="Z101" i="10"/>
  <c r="AG100" i="10"/>
  <c r="AG92" i="10"/>
  <c r="M91" i="10"/>
  <c r="G91" i="10"/>
  <c r="U101" i="10"/>
  <c r="AA101" i="10"/>
  <c r="E98" i="10"/>
  <c r="K98" i="10"/>
  <c r="Q98" i="10"/>
  <c r="W98" i="10"/>
  <c r="AC98" i="10"/>
  <c r="AI99" i="10"/>
  <c r="AK100" i="10"/>
  <c r="AK92" i="10"/>
  <c r="AH94" i="10"/>
  <c r="AI95" i="10"/>
  <c r="AJ84" i="10"/>
  <c r="AK85" i="10"/>
  <c r="AF86" i="10"/>
  <c r="AL86" i="10"/>
  <c r="AG87" i="10"/>
  <c r="O101" i="10"/>
  <c r="D101" i="10"/>
  <c r="AL102" i="10"/>
  <c r="P101" i="10"/>
  <c r="L101" i="10"/>
  <c r="V101" i="10"/>
  <c r="AB101" i="10"/>
  <c r="AD101" i="10"/>
  <c r="L98" i="10"/>
  <c r="R98" i="10"/>
  <c r="X98" i="10"/>
  <c r="AD98" i="10"/>
  <c r="AJ99" i="10"/>
  <c r="AF92" i="10"/>
  <c r="AL92" i="10"/>
  <c r="AI94" i="10"/>
  <c r="AJ95" i="10"/>
  <c r="AK96" i="10"/>
  <c r="AH96" i="10"/>
  <c r="AJ89" i="10"/>
  <c r="AK84" i="10"/>
  <c r="AF85" i="10"/>
  <c r="AH87" i="10"/>
  <c r="AI63" i="10"/>
  <c r="H91" i="10"/>
  <c r="I101" i="10"/>
  <c r="AG102" i="10"/>
  <c r="K101" i="10"/>
  <c r="Q101" i="10"/>
  <c r="W101" i="10"/>
  <c r="AC101" i="10"/>
  <c r="M98" i="10"/>
  <c r="S98" i="10"/>
  <c r="Y98" i="10"/>
  <c r="AE98" i="10"/>
  <c r="AH93" i="10"/>
  <c r="AG93" i="10"/>
  <c r="AJ94" i="10"/>
  <c r="AK95" i="10"/>
  <c r="AH95" i="10"/>
  <c r="AF96" i="10"/>
  <c r="AL96" i="10"/>
  <c r="AG97" i="10"/>
  <c r="AF97" i="10"/>
  <c r="AL97" i="10"/>
  <c r="J91" i="10"/>
  <c r="AK89" i="10"/>
  <c r="AF84" i="10"/>
  <c r="AL84" i="10"/>
  <c r="AL85" i="10"/>
  <c r="AH86" i="10"/>
  <c r="AI87" i="10"/>
  <c r="D91" i="10"/>
  <c r="AH102" i="10"/>
  <c r="H98" i="10"/>
  <c r="N98" i="10"/>
  <c r="T98" i="10"/>
  <c r="Z98" i="10"/>
  <c r="AI93" i="10"/>
  <c r="AK94" i="10"/>
  <c r="AF95" i="10"/>
  <c r="AL95" i="10"/>
  <c r="AH97" i="10"/>
  <c r="I91" i="10"/>
  <c r="AF89" i="10"/>
  <c r="AL89" i="10"/>
  <c r="AH85" i="10"/>
  <c r="AI86" i="10"/>
  <c r="AJ87" i="10"/>
  <c r="D83" i="10"/>
  <c r="AJ62" i="10"/>
  <c r="AK63" i="10"/>
  <c r="AJ63" i="10"/>
  <c r="AH63" i="10"/>
  <c r="D61" i="10"/>
  <c r="X101" i="10"/>
  <c r="AI102" i="10"/>
  <c r="E101" i="10"/>
  <c r="AJ102" i="10"/>
  <c r="R101" i="10"/>
  <c r="F101" i="10"/>
  <c r="J101" i="10"/>
  <c r="AK102" i="10"/>
  <c r="AK99" i="10"/>
  <c r="AF100" i="10"/>
  <c r="AL100" i="10"/>
  <c r="G98" i="10"/>
  <c r="AF102" i="10"/>
  <c r="AF99" i="10"/>
  <c r="AL99" i="10"/>
  <c r="F98" i="10"/>
  <c r="AH100" i="10"/>
  <c r="AH99" i="10"/>
  <c r="AI100" i="10"/>
  <c r="AL111" i="9"/>
  <c r="AL49" i="9"/>
  <c r="AR49" i="9"/>
  <c r="AO50" i="9"/>
  <c r="AO52" i="9"/>
  <c r="AO54" i="9"/>
  <c r="AL55" i="9"/>
  <c r="AR55" i="9"/>
  <c r="AO58" i="9"/>
  <c r="AL59" i="9"/>
  <c r="AR59" i="9"/>
  <c r="AL44" i="9"/>
  <c r="AL43" i="9" s="1"/>
  <c r="AR44" i="9"/>
  <c r="AR43" i="9" s="1"/>
  <c r="AP44" i="9"/>
  <c r="AP43" i="9" s="1"/>
  <c r="AN44" i="9"/>
  <c r="AN43" i="9" s="1"/>
  <c r="AO44" i="9"/>
  <c r="AO43" i="9" s="1"/>
  <c r="AM44" i="9"/>
  <c r="AM43" i="9" s="1"/>
  <c r="AM63" i="9"/>
  <c r="AP49" i="9"/>
  <c r="AM50" i="9"/>
  <c r="AP55" i="9"/>
  <c r="AN55" i="9"/>
  <c r="AN84" i="9"/>
  <c r="AK85" i="9"/>
  <c r="AQ85" i="9"/>
  <c r="AN86" i="9"/>
  <c r="AK49" i="9"/>
  <c r="AQ49" i="9"/>
  <c r="AN50" i="9"/>
  <c r="AK51" i="9"/>
  <c r="AQ51" i="9"/>
  <c r="AN52" i="9"/>
  <c r="AK53" i="9"/>
  <c r="AQ53" i="9"/>
  <c r="AN54" i="9"/>
  <c r="AL54" i="9"/>
  <c r="AR54" i="9"/>
  <c r="AK55" i="9"/>
  <c r="AQ55" i="9"/>
  <c r="AN58" i="9"/>
  <c r="AL58" i="9"/>
  <c r="AR58" i="9"/>
  <c r="AK59" i="9"/>
  <c r="AQ59" i="9"/>
  <c r="AO59" i="9"/>
  <c r="AK44" i="9"/>
  <c r="AK43" i="9" s="1"/>
  <c r="AQ44" i="9"/>
  <c r="AQ43" i="9" s="1"/>
  <c r="AP92" i="9"/>
  <c r="AP94" i="9"/>
  <c r="AP96" i="9"/>
  <c r="AP97" i="9"/>
  <c r="AP87" i="9"/>
  <c r="AN49" i="9"/>
  <c r="AK50" i="9"/>
  <c r="AQ50" i="9"/>
  <c r="AN51" i="9"/>
  <c r="AL51" i="9"/>
  <c r="AR51" i="9"/>
  <c r="AK52" i="9"/>
  <c r="AQ52" i="9"/>
  <c r="AN53" i="9"/>
  <c r="AL53" i="9"/>
  <c r="AR53" i="9"/>
  <c r="AK54" i="9"/>
  <c r="AQ54" i="9"/>
  <c r="AK58" i="9"/>
  <c r="AQ58" i="9"/>
  <c r="AN59" i="9"/>
  <c r="AN112" i="9"/>
  <c r="AR111" i="9"/>
  <c r="AK92" i="9"/>
  <c r="AQ92" i="9"/>
  <c r="AN93" i="9"/>
  <c r="AL93" i="9"/>
  <c r="AR93" i="9"/>
  <c r="AK94" i="9"/>
  <c r="AQ94" i="9"/>
  <c r="AN95" i="9"/>
  <c r="AL95" i="9"/>
  <c r="AR95" i="9"/>
  <c r="AQ96" i="9"/>
  <c r="AK97" i="9"/>
  <c r="AQ97" i="9"/>
  <c r="AK84" i="9"/>
  <c r="AQ84" i="9"/>
  <c r="AK86" i="9"/>
  <c r="AQ86" i="9"/>
  <c r="AK87" i="9"/>
  <c r="AQ87" i="9"/>
  <c r="AO49" i="9"/>
  <c r="AM49" i="9"/>
  <c r="AL50" i="9"/>
  <c r="AR50" i="9"/>
  <c r="AP50" i="9"/>
  <c r="AO51" i="9"/>
  <c r="AM51" i="9"/>
  <c r="AL52" i="9"/>
  <c r="AR52" i="9"/>
  <c r="AO53" i="9"/>
  <c r="AM53" i="9"/>
  <c r="AP54" i="9"/>
  <c r="AO55" i="9"/>
  <c r="AM55" i="9"/>
  <c r="AL86" i="9"/>
  <c r="AR86" i="9"/>
  <c r="AP51" i="9"/>
  <c r="AM52" i="9"/>
  <c r="AP53" i="9"/>
  <c r="AM54" i="9"/>
  <c r="AM58" i="9"/>
  <c r="AP59" i="9"/>
  <c r="AP52" i="9"/>
  <c r="AP58" i="9"/>
  <c r="AM59" i="9"/>
  <c r="AL84" i="9"/>
  <c r="AR84" i="9"/>
  <c r="AO85" i="9"/>
  <c r="AM85" i="9"/>
  <c r="AL87" i="9"/>
  <c r="AR87" i="9"/>
  <c r="AK62" i="9"/>
  <c r="AQ62" i="9"/>
  <c r="AN63" i="9"/>
  <c r="AP85" i="9"/>
  <c r="AN85" i="9"/>
  <c r="AL62" i="9"/>
  <c r="AR62" i="9"/>
  <c r="AP62" i="9"/>
  <c r="AO84" i="9"/>
  <c r="AM84" i="9"/>
  <c r="AL85" i="9"/>
  <c r="AR85" i="9"/>
  <c r="AO86" i="9"/>
  <c r="AM86" i="9"/>
  <c r="AO87" i="9"/>
  <c r="AM87" i="9"/>
  <c r="AN62" i="9"/>
  <c r="AK63" i="9"/>
  <c r="AQ63" i="9"/>
  <c r="AO63" i="9"/>
  <c r="AP111" i="9"/>
  <c r="AQ112" i="9"/>
  <c r="AO111" i="9"/>
  <c r="AQ111" i="9"/>
  <c r="AN96" i="9"/>
  <c r="AP84" i="9"/>
  <c r="AP86" i="9"/>
  <c r="AN87" i="9"/>
  <c r="AO62" i="9"/>
  <c r="AM62" i="9"/>
  <c r="AL63" i="9"/>
  <c r="AR63" i="9"/>
  <c r="AP63" i="9"/>
  <c r="AO93" i="9"/>
  <c r="AM93" i="9"/>
  <c r="AL94" i="9"/>
  <c r="AR94" i="9"/>
  <c r="AO95" i="9"/>
  <c r="AM95" i="9"/>
  <c r="AL96" i="9"/>
  <c r="AR96" i="9"/>
  <c r="AL97" i="9"/>
  <c r="AR97" i="9"/>
  <c r="AO89" i="9"/>
  <c r="AM89" i="9"/>
  <c r="AP100" i="9"/>
  <c r="AP99" i="9"/>
  <c r="AM92" i="9"/>
  <c r="AP93" i="9"/>
  <c r="AP95" i="9"/>
  <c r="AP89" i="9"/>
  <c r="AN89" i="9"/>
  <c r="AN92" i="9"/>
  <c r="AL92" i="9"/>
  <c r="AR92" i="9"/>
  <c r="AK93" i="9"/>
  <c r="AQ93" i="9"/>
  <c r="AN94" i="9"/>
  <c r="AK95" i="9"/>
  <c r="AQ95" i="9"/>
  <c r="AN97" i="9"/>
  <c r="AK89" i="9"/>
  <c r="AQ89" i="9"/>
  <c r="AK111" i="9"/>
  <c r="AK96" i="9"/>
  <c r="AL100" i="9"/>
  <c r="AR100" i="9"/>
  <c r="AL99" i="9"/>
  <c r="AR99" i="9"/>
  <c r="AO92" i="9"/>
  <c r="AO94" i="9"/>
  <c r="AM94" i="9"/>
  <c r="AO96" i="9"/>
  <c r="AM96" i="9"/>
  <c r="AO97" i="9"/>
  <c r="AM97" i="9"/>
  <c r="AL89" i="9"/>
  <c r="AR89" i="9"/>
  <c r="AP112" i="9"/>
  <c r="AN100" i="9"/>
  <c r="AN99" i="9"/>
  <c r="AO100" i="9"/>
  <c r="AM100" i="9"/>
  <c r="AO99" i="9"/>
  <c r="AM99" i="9"/>
  <c r="AM111" i="9"/>
  <c r="AK100" i="9"/>
  <c r="AQ100" i="9"/>
  <c r="AK99" i="9"/>
  <c r="AQ99" i="9"/>
  <c r="AK112" i="9"/>
  <c r="AN111" i="9"/>
  <c r="AR112" i="9"/>
  <c r="AL112" i="9"/>
  <c r="AM112" i="9"/>
  <c r="AO112" i="9"/>
  <c r="R51" i="2"/>
  <c r="R95" i="2"/>
  <c r="R53" i="2"/>
  <c r="R62" i="2"/>
  <c r="R48" i="2"/>
  <c r="R85" i="2"/>
  <c r="R101" i="2"/>
  <c r="R102" i="2"/>
  <c r="R93" i="2"/>
  <c r="R83" i="2"/>
  <c r="R86" i="2"/>
  <c r="R111" i="2"/>
  <c r="R84" i="2"/>
  <c r="R61" i="2"/>
  <c r="R96" i="2"/>
  <c r="R110" i="2"/>
  <c r="R88" i="2"/>
  <c r="R109" i="2"/>
  <c r="R91" i="2"/>
  <c r="R108" i="2"/>
  <c r="R92" i="2"/>
  <c r="R107" i="2"/>
  <c r="R94" i="2"/>
  <c r="R99" i="2"/>
  <c r="R98" i="2"/>
  <c r="R89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46" i="2"/>
  <c r="R41" i="2"/>
  <c r="R39" i="2"/>
  <c r="R38" i="2"/>
  <c r="R37" i="2"/>
  <c r="R36" i="2"/>
  <c r="R35" i="2"/>
  <c r="R34" i="2"/>
  <c r="R32" i="2"/>
  <c r="R31" i="2"/>
  <c r="R30" i="2"/>
  <c r="R28" i="2"/>
  <c r="R27" i="2"/>
  <c r="R22" i="2"/>
  <c r="R21" i="2"/>
  <c r="R20" i="2"/>
  <c r="AH91" i="10" l="1"/>
  <c r="AK101" i="10"/>
  <c r="AF91" i="10"/>
  <c r="AK48" i="10"/>
  <c r="AJ48" i="10"/>
  <c r="AI91" i="10"/>
  <c r="AG91" i="10"/>
  <c r="AI48" i="10"/>
  <c r="AH48" i="10"/>
  <c r="AG48" i="10"/>
  <c r="AF48" i="10"/>
  <c r="AI98" i="10"/>
  <c r="AI101" i="10"/>
  <c r="AJ101" i="10"/>
  <c r="AF98" i="10"/>
  <c r="AL48" i="10"/>
  <c r="AL91" i="10"/>
  <c r="AJ91" i="10"/>
  <c r="AH98" i="10"/>
  <c r="AJ98" i="10"/>
  <c r="AK98" i="10"/>
  <c r="AG98" i="10"/>
  <c r="AL98" i="10"/>
  <c r="AK91" i="10"/>
  <c r="AH101" i="10"/>
  <c r="AL101" i="10"/>
  <c r="AF101" i="10"/>
  <c r="AG101" i="10"/>
  <c r="R60" i="2"/>
  <c r="R82" i="2"/>
  <c r="R100" i="2"/>
  <c r="R97" i="2"/>
  <c r="R90" i="2"/>
  <c r="AE19" i="1"/>
  <c r="AF19" i="1"/>
  <c r="AG19" i="1"/>
  <c r="AH19" i="1"/>
  <c r="AI19" i="1"/>
  <c r="AE20" i="1"/>
  <c r="AF20" i="1"/>
  <c r="AG20" i="1"/>
  <c r="AH20" i="1"/>
  <c r="AI20" i="1"/>
  <c r="AE21" i="1"/>
  <c r="AF21" i="1"/>
  <c r="AG21" i="1"/>
  <c r="AH21" i="1"/>
  <c r="AI21" i="1"/>
  <c r="AE26" i="1"/>
  <c r="AF26" i="1"/>
  <c r="AG26" i="1"/>
  <c r="AH26" i="1"/>
  <c r="AI26" i="1"/>
  <c r="AE27" i="1"/>
  <c r="AF27" i="1"/>
  <c r="AG27" i="1"/>
  <c r="AH27" i="1"/>
  <c r="AI27" i="1"/>
  <c r="AE29" i="1"/>
  <c r="AF29" i="1"/>
  <c r="AG29" i="1"/>
  <c r="AH29" i="1"/>
  <c r="AI29" i="1"/>
  <c r="AE30" i="1"/>
  <c r="AF30" i="1"/>
  <c r="AG30" i="1"/>
  <c r="AH30" i="1"/>
  <c r="AI30" i="1"/>
  <c r="AE31" i="1"/>
  <c r="AF31" i="1"/>
  <c r="AG31" i="1"/>
  <c r="AH31" i="1"/>
  <c r="AI31" i="1"/>
  <c r="AE33" i="1"/>
  <c r="AF33" i="1"/>
  <c r="AG33" i="1"/>
  <c r="AH33" i="1"/>
  <c r="AI33" i="1"/>
  <c r="AE34" i="1"/>
  <c r="AF34" i="1"/>
  <c r="AG34" i="1"/>
  <c r="AH34" i="1"/>
  <c r="AI34" i="1"/>
  <c r="AE35" i="1"/>
  <c r="AF35" i="1"/>
  <c r="AG35" i="1"/>
  <c r="AH35" i="1"/>
  <c r="AI35" i="1"/>
  <c r="AE36" i="1"/>
  <c r="AF36" i="1"/>
  <c r="AG36" i="1"/>
  <c r="AH36" i="1"/>
  <c r="AI36" i="1"/>
  <c r="AE37" i="1"/>
  <c r="AF37" i="1"/>
  <c r="AG37" i="1"/>
  <c r="AH37" i="1"/>
  <c r="AI37" i="1"/>
  <c r="AE38" i="1"/>
  <c r="AF38" i="1"/>
  <c r="AG38" i="1"/>
  <c r="AH38" i="1"/>
  <c r="AI38" i="1"/>
  <c r="AE40" i="1"/>
  <c r="AF40" i="1"/>
  <c r="AG40" i="1"/>
  <c r="AH40" i="1"/>
  <c r="AI40" i="1"/>
  <c r="AE45" i="1"/>
  <c r="AF45" i="1"/>
  <c r="AG45" i="1"/>
  <c r="AH45" i="1"/>
  <c r="AI45" i="1"/>
  <c r="AE62" i="1"/>
  <c r="AF62" i="1"/>
  <c r="AG62" i="1"/>
  <c r="AH62" i="1"/>
  <c r="AI62" i="1"/>
  <c r="AE63" i="1"/>
  <c r="AF63" i="1"/>
  <c r="AG63" i="1"/>
  <c r="AH63" i="1"/>
  <c r="AI63" i="1"/>
  <c r="AE64" i="1"/>
  <c r="AF64" i="1"/>
  <c r="AG64" i="1"/>
  <c r="AH64" i="1"/>
  <c r="AI64" i="1"/>
  <c r="AE65" i="1"/>
  <c r="AF65" i="1"/>
  <c r="AG65" i="1"/>
  <c r="AH65" i="1"/>
  <c r="AI65" i="1"/>
  <c r="AE66" i="1"/>
  <c r="AF66" i="1"/>
  <c r="AG66" i="1"/>
  <c r="AH66" i="1"/>
  <c r="AI66" i="1"/>
  <c r="AE67" i="1"/>
  <c r="AF67" i="1"/>
  <c r="AG67" i="1"/>
  <c r="AH67" i="1"/>
  <c r="AI67" i="1"/>
  <c r="AE68" i="1"/>
  <c r="AF68" i="1"/>
  <c r="AG68" i="1"/>
  <c r="AH68" i="1"/>
  <c r="AI68" i="1"/>
  <c r="AE69" i="1"/>
  <c r="AF69" i="1"/>
  <c r="AG69" i="1"/>
  <c r="AH69" i="1"/>
  <c r="AI69" i="1"/>
  <c r="AE70" i="1"/>
  <c r="AF70" i="1"/>
  <c r="AG70" i="1"/>
  <c r="AH70" i="1"/>
  <c r="AI70" i="1"/>
  <c r="AE71" i="1"/>
  <c r="AF71" i="1"/>
  <c r="AG71" i="1"/>
  <c r="AH71" i="1"/>
  <c r="AI71" i="1"/>
  <c r="AE72" i="1"/>
  <c r="AF72" i="1"/>
  <c r="AG72" i="1"/>
  <c r="AH72" i="1"/>
  <c r="AI72" i="1"/>
  <c r="AE73" i="1"/>
  <c r="AF73" i="1"/>
  <c r="AG73" i="1"/>
  <c r="AH73" i="1"/>
  <c r="AI73" i="1"/>
  <c r="AE74" i="1"/>
  <c r="AF74" i="1"/>
  <c r="AG74" i="1"/>
  <c r="AH74" i="1"/>
  <c r="AI74" i="1"/>
  <c r="AE75" i="1"/>
  <c r="AF75" i="1"/>
  <c r="AG75" i="1"/>
  <c r="AH75" i="1"/>
  <c r="AI75" i="1"/>
  <c r="AE76" i="1"/>
  <c r="AF76" i="1"/>
  <c r="AG76" i="1"/>
  <c r="AH76" i="1"/>
  <c r="AI76" i="1"/>
  <c r="AE77" i="1"/>
  <c r="AF77" i="1"/>
  <c r="AG77" i="1"/>
  <c r="AH77" i="1"/>
  <c r="AI77" i="1"/>
  <c r="AE78" i="1"/>
  <c r="AF78" i="1"/>
  <c r="AG78" i="1"/>
  <c r="AH78" i="1"/>
  <c r="AI78" i="1"/>
  <c r="AE79" i="1"/>
  <c r="AF79" i="1"/>
  <c r="AG79" i="1"/>
  <c r="AH79" i="1"/>
  <c r="AI79" i="1"/>
  <c r="AE88" i="1"/>
  <c r="AF88" i="1"/>
  <c r="AG88" i="1"/>
  <c r="AH88" i="1"/>
  <c r="AI88" i="1"/>
  <c r="F51" i="14" l="1"/>
  <c r="F64" i="14"/>
  <c r="F62" i="14" s="1"/>
  <c r="F65" i="14"/>
  <c r="F46" i="14" l="1"/>
  <c r="F45" i="14" s="1"/>
  <c r="F43" i="14" s="1"/>
  <c r="F28" i="14" s="1"/>
  <c r="F21" i="14" s="1"/>
  <c r="AF98" i="1"/>
  <c r="AF85" i="1"/>
  <c r="AG98" i="1"/>
  <c r="AI93" i="1"/>
  <c r="AG92" i="1"/>
  <c r="AI90" i="1"/>
  <c r="AF83" i="1"/>
  <c r="AF60" i="1"/>
  <c r="AG53" i="1"/>
  <c r="AH51" i="1"/>
  <c r="AG50" i="1"/>
  <c r="AI49" i="1"/>
  <c r="AH47" i="1"/>
  <c r="AF100" i="1"/>
  <c r="AF61" i="1"/>
  <c r="AG60" i="1"/>
  <c r="AF54" i="1"/>
  <c r="AH53" i="1"/>
  <c r="AF84" i="1"/>
  <c r="AG54" i="1"/>
  <c r="AI110" i="1"/>
  <c r="AI108" i="1"/>
  <c r="AF97" i="1"/>
  <c r="AF95" i="1"/>
  <c r="AH93" i="1"/>
  <c r="AF92" i="1"/>
  <c r="AH90" i="1"/>
  <c r="AG51" i="1"/>
  <c r="AH49" i="1"/>
  <c r="AG47" i="1"/>
  <c r="AF109" i="1"/>
  <c r="AF106" i="1"/>
  <c r="AH97" i="1"/>
  <c r="AH95" i="1"/>
  <c r="AF94" i="1"/>
  <c r="AE84" i="1"/>
  <c r="AG83" i="1"/>
  <c r="AF82" i="1"/>
  <c r="AF55" i="1"/>
  <c r="AI51" i="1"/>
  <c r="F50" i="14"/>
  <c r="F48" i="14" s="1"/>
  <c r="F47" i="14" s="1"/>
  <c r="F22" i="14" s="1"/>
  <c r="AI47" i="1"/>
  <c r="AE106" i="1"/>
  <c r="AE100" i="1"/>
  <c r="AE94" i="1"/>
  <c r="AE54" i="1"/>
  <c r="AH92" i="1"/>
  <c r="AF91" i="1"/>
  <c r="AF87" i="1"/>
  <c r="AF110" i="1"/>
  <c r="AG109" i="1"/>
  <c r="AF108" i="1"/>
  <c r="AE107" i="1"/>
  <c r="AG106" i="1"/>
  <c r="AG100" i="1"/>
  <c r="AI97" i="1"/>
  <c r="AI95" i="1"/>
  <c r="AG94" i="1"/>
  <c r="AE93" i="1"/>
  <c r="AI92" i="1"/>
  <c r="AG91" i="1"/>
  <c r="AE90" i="1"/>
  <c r="AG87" i="1"/>
  <c r="AH83" i="1"/>
  <c r="AG82" i="1"/>
  <c r="AG61" i="1"/>
  <c r="AG55" i="1"/>
  <c r="AE49" i="1"/>
  <c r="AE42" i="1"/>
  <c r="AE41" i="1" s="1"/>
  <c r="AE91" i="1"/>
  <c r="AE82" i="1"/>
  <c r="AE108" i="1"/>
  <c r="AG110" i="1"/>
  <c r="AH109" i="1"/>
  <c r="AG108" i="1"/>
  <c r="AF107" i="1"/>
  <c r="AH106" i="1"/>
  <c r="AH94" i="1"/>
  <c r="AF93" i="1"/>
  <c r="AH91" i="1"/>
  <c r="AF90" i="1"/>
  <c r="AH87" i="1"/>
  <c r="AG84" i="1"/>
  <c r="AI83" i="1"/>
  <c r="AH82" i="1"/>
  <c r="AH61" i="1"/>
  <c r="AF57" i="1"/>
  <c r="AE52" i="1"/>
  <c r="AE51" i="1"/>
  <c r="AF49" i="1"/>
  <c r="AE48" i="1"/>
  <c r="AE47" i="1"/>
  <c r="AF42" i="1"/>
  <c r="AF41" i="1" s="1"/>
  <c r="AG97" i="1"/>
  <c r="AG95" i="1"/>
  <c r="AH110" i="1"/>
  <c r="AI109" i="1"/>
  <c r="AH108" i="1"/>
  <c r="AG107" i="1"/>
  <c r="AI106" i="1"/>
  <c r="AE98" i="1"/>
  <c r="AE97" i="1"/>
  <c r="AE95" i="1"/>
  <c r="AI94" i="1"/>
  <c r="AG93" i="1"/>
  <c r="AE92" i="1"/>
  <c r="AI91" i="1"/>
  <c r="AG90" i="1"/>
  <c r="AI87" i="1"/>
  <c r="AG85" i="1"/>
  <c r="F85" i="14"/>
  <c r="AI82" i="1"/>
  <c r="AG57" i="1"/>
  <c r="AF52" i="1"/>
  <c r="AF51" i="1"/>
  <c r="AE50" i="1"/>
  <c r="AG49" i="1"/>
  <c r="AF48" i="1"/>
  <c r="AF47" i="1"/>
  <c r="AG42" i="1"/>
  <c r="AG41" i="1" s="1"/>
  <c r="AE83" i="1"/>
  <c r="AE60" i="1"/>
  <c r="AF53" i="1"/>
  <c r="AG52" i="1"/>
  <c r="AF50" i="1"/>
  <c r="AG48" i="1"/>
  <c r="AF89" i="1" l="1"/>
  <c r="F84" i="14"/>
  <c r="AG81" i="1"/>
  <c r="AE81" i="1"/>
  <c r="AE85" i="1"/>
  <c r="AF59" i="1"/>
  <c r="AE89" i="1"/>
  <c r="AG96" i="1"/>
  <c r="AG89" i="1"/>
  <c r="AF81" i="1"/>
  <c r="AE109" i="1"/>
  <c r="AE110" i="1"/>
  <c r="AF96" i="1"/>
  <c r="AF99" i="1"/>
  <c r="AG46" i="1"/>
  <c r="AG99" i="1"/>
  <c r="AG59" i="1"/>
  <c r="AE96" i="1"/>
  <c r="AF46" i="1"/>
  <c r="AG39" i="1"/>
  <c r="AG24" i="1" s="1"/>
  <c r="AF39" i="1"/>
  <c r="AF24" i="1" s="1"/>
  <c r="AE39" i="1"/>
  <c r="AE24" i="1" s="1"/>
  <c r="AE99" i="1"/>
  <c r="F27" i="14" l="1"/>
  <c r="F20" i="14" s="1"/>
  <c r="F26" i="14"/>
  <c r="AI61" i="1"/>
  <c r="AE46" i="1" l="1"/>
  <c r="AE53" i="1"/>
  <c r="AE59" i="1"/>
  <c r="AE61" i="1"/>
  <c r="AH48" i="1"/>
  <c r="AI53" i="1"/>
  <c r="G39" i="1"/>
  <c r="G24" i="1" s="1"/>
  <c r="AH54" i="1" l="1"/>
  <c r="AI52" i="1"/>
  <c r="AH52" i="1"/>
  <c r="AI100" i="1"/>
  <c r="AH100" i="1"/>
  <c r="AH57" i="1"/>
  <c r="AI107" i="1"/>
  <c r="AH107" i="1"/>
  <c r="AI50" i="1"/>
  <c r="AH50" i="1"/>
  <c r="AI48" i="1"/>
  <c r="AI89" i="1" l="1"/>
  <c r="AH84" i="1"/>
  <c r="AH85" i="1"/>
  <c r="AH55" i="1"/>
  <c r="AH89" i="1"/>
  <c r="AH59" i="1"/>
  <c r="AH60" i="1"/>
  <c r="AH42" i="1"/>
  <c r="AH41" i="1" s="1"/>
  <c r="AH98" i="1"/>
  <c r="AH99" i="1"/>
  <c r="AI99" i="1"/>
  <c r="J39" i="1"/>
  <c r="J24" i="1" s="1"/>
  <c r="J23" i="1" s="1"/>
  <c r="I39" i="1"/>
  <c r="I24" i="1" s="1"/>
  <c r="I23" i="1" s="1"/>
  <c r="AI54" i="1"/>
  <c r="AI57" i="1"/>
  <c r="AH96" i="1"/>
  <c r="AI55" i="1" l="1"/>
  <c r="AH46" i="1"/>
  <c r="AI84" i="1"/>
  <c r="AI98" i="1"/>
  <c r="AI85" i="1"/>
  <c r="AI42" i="1"/>
  <c r="AI41" i="1" s="1"/>
  <c r="AH81" i="1"/>
  <c r="AI96" i="1"/>
  <c r="AI59" i="1"/>
  <c r="AI60" i="1"/>
  <c r="AH39" i="1"/>
  <c r="AH24" i="1" s="1"/>
  <c r="AI46" i="1" l="1"/>
  <c r="AI39" i="1"/>
  <c r="AI24" i="1" s="1"/>
  <c r="AI81" i="1"/>
  <c r="AG48" i="11" l="1"/>
  <c r="AG18" i="11" l="1"/>
  <c r="J46" i="11"/>
  <c r="AB48" i="11"/>
  <c r="AE42" i="10"/>
  <c r="AD42" i="10"/>
  <c r="AC42" i="10"/>
  <c r="AB42" i="10"/>
  <c r="AA42" i="10"/>
  <c r="Z42" i="10"/>
  <c r="Y42" i="10"/>
  <c r="X42" i="10"/>
  <c r="W42" i="10"/>
  <c r="V42" i="10"/>
  <c r="U42" i="10"/>
  <c r="T42" i="10"/>
  <c r="S42" i="10"/>
  <c r="R42" i="10"/>
  <c r="Q42" i="10"/>
  <c r="P42" i="10"/>
  <c r="O42" i="10"/>
  <c r="N42" i="10"/>
  <c r="M42" i="10"/>
  <c r="L42" i="10"/>
  <c r="K42" i="10"/>
  <c r="AE28" i="10"/>
  <c r="AD28" i="10"/>
  <c r="AC28" i="10"/>
  <c r="AB28" i="10"/>
  <c r="AA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L28" i="10"/>
  <c r="K28" i="10"/>
  <c r="E28" i="10"/>
  <c r="D28" i="10"/>
  <c r="M28" i="10"/>
  <c r="Z28" i="10"/>
  <c r="P61" i="10"/>
  <c r="P60" i="10" s="1"/>
  <c r="AD61" i="10"/>
  <c r="AD60" i="10" s="1"/>
  <c r="J45" i="11" l="1"/>
  <c r="AB45" i="11" s="1"/>
  <c r="AB46" i="11"/>
  <c r="I42" i="10"/>
  <c r="AK42" i="10" s="1"/>
  <c r="D42" i="10"/>
  <c r="AF42" i="10" s="1"/>
  <c r="F42" i="10"/>
  <c r="AH42" i="10" s="1"/>
  <c r="G42" i="10"/>
  <c r="AI42" i="10" s="1"/>
  <c r="H42" i="10"/>
  <c r="AJ42" i="10" s="1"/>
  <c r="J42" i="10"/>
  <c r="AL42" i="10" s="1"/>
  <c r="E42" i="10"/>
  <c r="AG42" i="10" s="1"/>
  <c r="E83" i="10"/>
  <c r="W83" i="10"/>
  <c r="V61" i="10"/>
  <c r="V60" i="10" s="1"/>
  <c r="AB61" i="10"/>
  <c r="AB60" i="10" s="1"/>
  <c r="G61" i="10"/>
  <c r="G60" i="10" s="1"/>
  <c r="M61" i="10"/>
  <c r="M60" i="10" s="1"/>
  <c r="S61" i="10"/>
  <c r="S60" i="10" s="1"/>
  <c r="Y61" i="10"/>
  <c r="Y60" i="10" s="1"/>
  <c r="AE61" i="10"/>
  <c r="AE60" i="10" s="1"/>
  <c r="K83" i="10"/>
  <c r="Q83" i="10"/>
  <c r="AC83" i="10"/>
  <c r="G83" i="10"/>
  <c r="M83" i="10"/>
  <c r="S83" i="10"/>
  <c r="Y83" i="10"/>
  <c r="AE83" i="10"/>
  <c r="F61" i="10"/>
  <c r="F60" i="10" s="1"/>
  <c r="L61" i="10"/>
  <c r="L60" i="10" s="1"/>
  <c r="R61" i="10"/>
  <c r="R60" i="10" s="1"/>
  <c r="X61" i="10"/>
  <c r="X60" i="10" s="1"/>
  <c r="V83" i="10"/>
  <c r="J83" i="10"/>
  <c r="AB83" i="10"/>
  <c r="AA61" i="10"/>
  <c r="AA60" i="10" s="1"/>
  <c r="D60" i="10"/>
  <c r="H61" i="10"/>
  <c r="H60" i="10" s="1"/>
  <c r="T61" i="10"/>
  <c r="T60" i="10" s="1"/>
  <c r="Z61" i="10"/>
  <c r="Z60" i="10" s="1"/>
  <c r="F83" i="10"/>
  <c r="L83" i="10"/>
  <c r="R83" i="10"/>
  <c r="X83" i="10"/>
  <c r="AD83" i="10"/>
  <c r="P83" i="10"/>
  <c r="I83" i="10"/>
  <c r="O83" i="10"/>
  <c r="H83" i="10"/>
  <c r="N83" i="10"/>
  <c r="T83" i="10"/>
  <c r="Z83" i="10"/>
  <c r="U83" i="10"/>
  <c r="AA83" i="10"/>
  <c r="U61" i="10"/>
  <c r="U60" i="10" s="1"/>
  <c r="J61" i="10"/>
  <c r="J60" i="10" s="1"/>
  <c r="I61" i="10"/>
  <c r="I60" i="10" s="1"/>
  <c r="O61" i="10"/>
  <c r="O60" i="10" s="1"/>
  <c r="E61" i="10"/>
  <c r="E60" i="10" s="1"/>
  <c r="K61" i="10"/>
  <c r="K60" i="10" s="1"/>
  <c r="Q61" i="10"/>
  <c r="Q60" i="10" s="1"/>
  <c r="W61" i="10"/>
  <c r="W60" i="10" s="1"/>
  <c r="AC61" i="10"/>
  <c r="AC60" i="10" s="1"/>
  <c r="N61" i="10"/>
  <c r="N60" i="10" s="1"/>
  <c r="AF83" i="10" l="1"/>
  <c r="F28" i="10"/>
  <c r="AR110" i="9"/>
  <c r="AQ110" i="9"/>
  <c r="AP110" i="9"/>
  <c r="AO110" i="9"/>
  <c r="AN110" i="9"/>
  <c r="AM110" i="9"/>
  <c r="AL110" i="9"/>
  <c r="AK110" i="9"/>
  <c r="AP109" i="9"/>
  <c r="AO109" i="9"/>
  <c r="AM109" i="9"/>
  <c r="AP108" i="9"/>
  <c r="AO108" i="9"/>
  <c r="AM108" i="9"/>
  <c r="AP107" i="9"/>
  <c r="AO107" i="9"/>
  <c r="AQ102" i="9"/>
  <c r="AO102" i="9"/>
  <c r="AK102" i="9"/>
  <c r="AP102" i="9" l="1"/>
  <c r="AK107" i="9"/>
  <c r="AQ107" i="9"/>
  <c r="AK108" i="9"/>
  <c r="AQ108" i="9"/>
  <c r="AK109" i="9"/>
  <c r="AM107" i="9"/>
  <c r="AM102" i="9"/>
  <c r="AQ109" i="9"/>
  <c r="AL102" i="9"/>
  <c r="AR102" i="9"/>
  <c r="AL107" i="9"/>
  <c r="AR107" i="9"/>
  <c r="AL108" i="9"/>
  <c r="AR108" i="9"/>
  <c r="AL109" i="9"/>
  <c r="AR109" i="9"/>
  <c r="AN102" i="9"/>
  <c r="AN107" i="9"/>
  <c r="AN108" i="9"/>
  <c r="AN109" i="9"/>
  <c r="AN101" i="9"/>
  <c r="G28" i="10"/>
  <c r="AO101" i="9"/>
  <c r="AP101" i="9"/>
  <c r="AM101" i="9"/>
  <c r="AK101" i="9"/>
  <c r="AQ101" i="9"/>
  <c r="AL101" i="9"/>
  <c r="AR101" i="9"/>
  <c r="AL98" i="9" l="1"/>
  <c r="AQ98" i="9"/>
  <c r="AN98" i="9"/>
  <c r="AM98" i="9"/>
  <c r="AK98" i="9"/>
  <c r="AP98" i="9"/>
  <c r="AR98" i="9"/>
  <c r="AO98" i="9"/>
  <c r="H28" i="10"/>
  <c r="I28" i="10" l="1"/>
  <c r="J28" i="10" l="1"/>
  <c r="R87" i="2" l="1"/>
  <c r="R47" i="2" l="1"/>
  <c r="R59" i="2"/>
  <c r="I18" i="1" l="1"/>
  <c r="E27" i="12" l="1"/>
  <c r="F27" i="12"/>
  <c r="G27" i="12"/>
  <c r="H27" i="12"/>
  <c r="H26" i="12" s="1"/>
  <c r="H25" i="12" s="1"/>
  <c r="H18" i="12" s="1"/>
  <c r="I27" i="12"/>
  <c r="J27" i="12"/>
  <c r="D27" i="12"/>
  <c r="E34" i="12"/>
  <c r="F34" i="12"/>
  <c r="G34" i="12"/>
  <c r="I34" i="12"/>
  <c r="D34" i="12"/>
  <c r="H34" i="12"/>
  <c r="J34" i="12"/>
  <c r="H25" i="1"/>
  <c r="G25" i="1"/>
  <c r="AO27" i="9" l="1"/>
  <c r="AQ41" i="9"/>
  <c r="AM27" i="9"/>
  <c r="AP41" i="9"/>
  <c r="AR27" i="9"/>
  <c r="AL27" i="9"/>
  <c r="AO41" i="9"/>
  <c r="AQ27" i="9"/>
  <c r="AK27" i="9"/>
  <c r="AN41" i="9"/>
  <c r="AR41" i="9"/>
  <c r="AN27" i="9"/>
  <c r="AK41" i="9"/>
  <c r="AP27" i="9"/>
  <c r="AM41" i="9"/>
  <c r="AL41" i="9"/>
  <c r="R40" i="2"/>
  <c r="J25" i="1"/>
  <c r="I25" i="1"/>
  <c r="R25" i="2" l="1"/>
  <c r="R26" i="2"/>
  <c r="R18" i="2" l="1"/>
  <c r="AG25" i="1" l="1"/>
  <c r="AH25" i="1"/>
  <c r="AE25" i="1"/>
  <c r="AI25" i="1"/>
  <c r="AF25" i="1"/>
  <c r="H64" i="13" l="1"/>
  <c r="F94" i="13"/>
  <c r="E94" i="13"/>
  <c r="D94" i="13"/>
  <c r="H94" i="13" s="1"/>
  <c r="F90" i="13"/>
  <c r="E90" i="13"/>
  <c r="D90" i="13"/>
  <c r="H90" i="13" s="1"/>
  <c r="E77" i="13"/>
  <c r="H77" i="13" s="1"/>
  <c r="F77" i="13"/>
  <c r="E89" i="13" l="1"/>
  <c r="D17" i="13"/>
  <c r="D89" i="13"/>
  <c r="F89" i="13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D17" i="10"/>
  <c r="E46" i="10"/>
  <c r="F46" i="10"/>
  <c r="G46" i="10"/>
  <c r="G45" i="10" s="1"/>
  <c r="H46" i="10"/>
  <c r="H45" i="10" s="1"/>
  <c r="I46" i="10"/>
  <c r="J46" i="10"/>
  <c r="K46" i="10"/>
  <c r="L46" i="10"/>
  <c r="L45" i="10" s="1"/>
  <c r="M46" i="10"/>
  <c r="M45" i="10" s="1"/>
  <c r="N46" i="10"/>
  <c r="N45" i="10" s="1"/>
  <c r="O46" i="10"/>
  <c r="O45" i="10" s="1"/>
  <c r="P46" i="10"/>
  <c r="P45" i="10" s="1"/>
  <c r="Q46" i="10"/>
  <c r="Q45" i="10" s="1"/>
  <c r="R46" i="10"/>
  <c r="R45" i="10" s="1"/>
  <c r="S46" i="10"/>
  <c r="S45" i="10" s="1"/>
  <c r="T46" i="10"/>
  <c r="T45" i="10" s="1"/>
  <c r="U46" i="10"/>
  <c r="U45" i="10" s="1"/>
  <c r="V46" i="10"/>
  <c r="V45" i="10" s="1"/>
  <c r="W46" i="10"/>
  <c r="W45" i="10" s="1"/>
  <c r="X46" i="10"/>
  <c r="X45" i="10" s="1"/>
  <c r="D46" i="10"/>
  <c r="D45" i="10" s="1"/>
  <c r="AF19" i="10"/>
  <c r="AG19" i="10"/>
  <c r="AH19" i="10"/>
  <c r="AI19" i="10"/>
  <c r="AJ19" i="10"/>
  <c r="AK19" i="10"/>
  <c r="AL19" i="10"/>
  <c r="AF20" i="10"/>
  <c r="AG20" i="10"/>
  <c r="AH20" i="10"/>
  <c r="AI20" i="10"/>
  <c r="AJ20" i="10"/>
  <c r="AK20" i="10"/>
  <c r="AL20" i="10"/>
  <c r="AF21" i="10"/>
  <c r="AG21" i="10"/>
  <c r="AH21" i="10"/>
  <c r="AI21" i="10"/>
  <c r="AJ21" i="10"/>
  <c r="AK21" i="10"/>
  <c r="AL21" i="10"/>
  <c r="AF24" i="10"/>
  <c r="AG24" i="10"/>
  <c r="AH24" i="10"/>
  <c r="AI24" i="10"/>
  <c r="AJ24" i="10"/>
  <c r="AK24" i="10"/>
  <c r="AL24" i="10"/>
  <c r="AF25" i="10"/>
  <c r="AG25" i="10"/>
  <c r="AH25" i="10"/>
  <c r="AI25" i="10"/>
  <c r="AJ25" i="10"/>
  <c r="AK25" i="10"/>
  <c r="AL25" i="10"/>
  <c r="AF26" i="10"/>
  <c r="AG26" i="10"/>
  <c r="AH26" i="10"/>
  <c r="AI26" i="10"/>
  <c r="AJ26" i="10"/>
  <c r="AK26" i="10"/>
  <c r="AL26" i="10"/>
  <c r="AF27" i="10"/>
  <c r="AG27" i="10"/>
  <c r="AH27" i="10"/>
  <c r="AI27" i="10"/>
  <c r="AJ27" i="10"/>
  <c r="AK27" i="10"/>
  <c r="AL27" i="10"/>
  <c r="AF28" i="10"/>
  <c r="AG28" i="10"/>
  <c r="AH28" i="10"/>
  <c r="AI28" i="10"/>
  <c r="AJ28" i="10"/>
  <c r="AK28" i="10"/>
  <c r="AL28" i="10"/>
  <c r="AF30" i="10"/>
  <c r="AG30" i="10"/>
  <c r="AH30" i="10"/>
  <c r="AI30" i="10"/>
  <c r="AJ30" i="10"/>
  <c r="AK30" i="10"/>
  <c r="AL30" i="10"/>
  <c r="AF31" i="10"/>
  <c r="AG31" i="10"/>
  <c r="AH31" i="10"/>
  <c r="AI31" i="10"/>
  <c r="AJ31" i="10"/>
  <c r="AK31" i="10"/>
  <c r="AL31" i="10"/>
  <c r="AF32" i="10"/>
  <c r="AG32" i="10"/>
  <c r="AH32" i="10"/>
  <c r="AI32" i="10"/>
  <c r="AJ32" i="10"/>
  <c r="AK32" i="10"/>
  <c r="AL32" i="10"/>
  <c r="AF33" i="10"/>
  <c r="AG33" i="10"/>
  <c r="AH33" i="10"/>
  <c r="AI33" i="10"/>
  <c r="AJ33" i="10"/>
  <c r="AK33" i="10"/>
  <c r="AL33" i="10"/>
  <c r="AF34" i="10"/>
  <c r="AG34" i="10"/>
  <c r="AH34" i="10"/>
  <c r="AI34" i="10"/>
  <c r="AJ34" i="10"/>
  <c r="AK34" i="10"/>
  <c r="AL34" i="10"/>
  <c r="AF35" i="10"/>
  <c r="AG35" i="10"/>
  <c r="AH35" i="10"/>
  <c r="AI35" i="10"/>
  <c r="AJ35" i="10"/>
  <c r="AK35" i="10"/>
  <c r="AL35" i="10"/>
  <c r="AF36" i="10"/>
  <c r="AG36" i="10"/>
  <c r="AH36" i="10"/>
  <c r="AI36" i="10"/>
  <c r="AJ36" i="10"/>
  <c r="AK36" i="10"/>
  <c r="AL36" i="10"/>
  <c r="AF37" i="10"/>
  <c r="AG37" i="10"/>
  <c r="AH37" i="10"/>
  <c r="AI37" i="10"/>
  <c r="AJ37" i="10"/>
  <c r="AK37" i="10"/>
  <c r="AL37" i="10"/>
  <c r="AF38" i="10"/>
  <c r="AG38" i="10"/>
  <c r="AH38" i="10"/>
  <c r="AI38" i="10"/>
  <c r="AJ38" i="10"/>
  <c r="AK38" i="10"/>
  <c r="AL38" i="10"/>
  <c r="AF39" i="10"/>
  <c r="AG39" i="10"/>
  <c r="AH39" i="10"/>
  <c r="AI39" i="10"/>
  <c r="AJ39" i="10"/>
  <c r="AK39" i="10"/>
  <c r="AL39" i="10"/>
  <c r="AF40" i="10"/>
  <c r="AG40" i="10"/>
  <c r="AH40" i="10"/>
  <c r="AI40" i="10"/>
  <c r="AJ40" i="10"/>
  <c r="AK40" i="10"/>
  <c r="AL40" i="10"/>
  <c r="AF41" i="10"/>
  <c r="AG41" i="10"/>
  <c r="AH41" i="10"/>
  <c r="AI41" i="10"/>
  <c r="AJ41" i="10"/>
  <c r="AK41" i="10"/>
  <c r="AL41" i="10"/>
  <c r="AF47" i="10"/>
  <c r="AG47" i="10"/>
  <c r="AH47" i="10"/>
  <c r="AI47" i="10"/>
  <c r="AJ47" i="10"/>
  <c r="AK47" i="10"/>
  <c r="AL47" i="10"/>
  <c r="AF60" i="10"/>
  <c r="AG60" i="10"/>
  <c r="AH60" i="10"/>
  <c r="AI60" i="10"/>
  <c r="AJ60" i="10"/>
  <c r="AK60" i="10"/>
  <c r="AL60" i="10"/>
  <c r="AF61" i="10"/>
  <c r="AG61" i="10"/>
  <c r="AH61" i="10"/>
  <c r="AI61" i="10"/>
  <c r="AJ61" i="10"/>
  <c r="AK61" i="10"/>
  <c r="AL61" i="10"/>
  <c r="AF64" i="10"/>
  <c r="AG64" i="10"/>
  <c r="AH64" i="10"/>
  <c r="AI64" i="10"/>
  <c r="AJ64" i="10"/>
  <c r="AK64" i="10"/>
  <c r="AL64" i="10"/>
  <c r="AF65" i="10"/>
  <c r="AG65" i="10"/>
  <c r="AH65" i="10"/>
  <c r="AI65" i="10"/>
  <c r="AJ65" i="10"/>
  <c r="AK65" i="10"/>
  <c r="AL65" i="10"/>
  <c r="AF66" i="10"/>
  <c r="AG66" i="10"/>
  <c r="AH66" i="10"/>
  <c r="AI66" i="10"/>
  <c r="AJ66" i="10"/>
  <c r="AK66" i="10"/>
  <c r="AL66" i="10"/>
  <c r="AF67" i="10"/>
  <c r="AG67" i="10"/>
  <c r="AH67" i="10"/>
  <c r="AI67" i="10"/>
  <c r="AJ67" i="10"/>
  <c r="AK67" i="10"/>
  <c r="AL67" i="10"/>
  <c r="AF68" i="10"/>
  <c r="AG68" i="10"/>
  <c r="AH68" i="10"/>
  <c r="AI68" i="10"/>
  <c r="AJ68" i="10"/>
  <c r="AK68" i="10"/>
  <c r="AL68" i="10"/>
  <c r="AF69" i="10"/>
  <c r="AG69" i="10"/>
  <c r="AH69" i="10"/>
  <c r="AI69" i="10"/>
  <c r="AJ69" i="10"/>
  <c r="AK69" i="10"/>
  <c r="AL69" i="10"/>
  <c r="AF70" i="10"/>
  <c r="AG70" i="10"/>
  <c r="AH70" i="10"/>
  <c r="AI70" i="10"/>
  <c r="AJ70" i="10"/>
  <c r="AK70" i="10"/>
  <c r="AL70" i="10"/>
  <c r="AF71" i="10"/>
  <c r="AG71" i="10"/>
  <c r="AH71" i="10"/>
  <c r="AI71" i="10"/>
  <c r="AJ71" i="10"/>
  <c r="AK71" i="10"/>
  <c r="AL71" i="10"/>
  <c r="AF72" i="10"/>
  <c r="AG72" i="10"/>
  <c r="AH72" i="10"/>
  <c r="AI72" i="10"/>
  <c r="AJ72" i="10"/>
  <c r="AK72" i="10"/>
  <c r="AL72" i="10"/>
  <c r="AF73" i="10"/>
  <c r="AG73" i="10"/>
  <c r="AH73" i="10"/>
  <c r="AI73" i="10"/>
  <c r="AJ73" i="10"/>
  <c r="AK73" i="10"/>
  <c r="AL73" i="10"/>
  <c r="AF74" i="10"/>
  <c r="AG74" i="10"/>
  <c r="AH74" i="10"/>
  <c r="AI74" i="10"/>
  <c r="AJ74" i="10"/>
  <c r="AK74" i="10"/>
  <c r="AL74" i="10"/>
  <c r="AF75" i="10"/>
  <c r="AG75" i="10"/>
  <c r="AH75" i="10"/>
  <c r="AI75" i="10"/>
  <c r="AJ75" i="10"/>
  <c r="AK75" i="10"/>
  <c r="AL75" i="10"/>
  <c r="AF76" i="10"/>
  <c r="AG76" i="10"/>
  <c r="AH76" i="10"/>
  <c r="AI76" i="10"/>
  <c r="AJ76" i="10"/>
  <c r="AK76" i="10"/>
  <c r="AL76" i="10"/>
  <c r="AF77" i="10"/>
  <c r="AG77" i="10"/>
  <c r="AH77" i="10"/>
  <c r="AI77" i="10"/>
  <c r="AJ77" i="10"/>
  <c r="AK77" i="10"/>
  <c r="AL77" i="10"/>
  <c r="AF78" i="10"/>
  <c r="AG78" i="10"/>
  <c r="AH78" i="10"/>
  <c r="AI78" i="10"/>
  <c r="AJ78" i="10"/>
  <c r="AK78" i="10"/>
  <c r="AL78" i="10"/>
  <c r="AF79" i="10"/>
  <c r="AG79" i="10"/>
  <c r="AH79" i="10"/>
  <c r="AI79" i="10"/>
  <c r="AJ79" i="10"/>
  <c r="AK79" i="10"/>
  <c r="AL79" i="10"/>
  <c r="AF80" i="10"/>
  <c r="AG80" i="10"/>
  <c r="AH80" i="10"/>
  <c r="AI80" i="10"/>
  <c r="AJ80" i="10"/>
  <c r="AK80" i="10"/>
  <c r="AL80" i="10"/>
  <c r="AF81" i="10"/>
  <c r="AG81" i="10"/>
  <c r="AH81" i="10"/>
  <c r="AI81" i="10"/>
  <c r="AJ81" i="10"/>
  <c r="AK81" i="10"/>
  <c r="AL81" i="10"/>
  <c r="AG83" i="10"/>
  <c r="AH83" i="10"/>
  <c r="AI83" i="10"/>
  <c r="AJ83" i="10"/>
  <c r="AK83" i="10"/>
  <c r="AL83" i="10"/>
  <c r="AF90" i="10"/>
  <c r="AG90" i="10"/>
  <c r="AH90" i="10"/>
  <c r="AI90" i="10"/>
  <c r="AJ90" i="10"/>
  <c r="AK90" i="10"/>
  <c r="AL90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R88" i="10"/>
  <c r="S88" i="10"/>
  <c r="T88" i="10"/>
  <c r="U88" i="10"/>
  <c r="V88" i="10"/>
  <c r="W88" i="10"/>
  <c r="X88" i="10"/>
  <c r="D88" i="10"/>
  <c r="D82" i="10" s="1"/>
  <c r="Z88" i="10"/>
  <c r="H89" i="13" l="1"/>
  <c r="J45" i="10"/>
  <c r="J18" i="10" s="1"/>
  <c r="I45" i="10"/>
  <c r="I18" i="10" s="1"/>
  <c r="F45" i="10"/>
  <c r="F18" i="10" s="1"/>
  <c r="K45" i="10"/>
  <c r="K18" i="10" s="1"/>
  <c r="E45" i="10"/>
  <c r="E18" i="10" s="1"/>
  <c r="E17" i="13"/>
  <c r="D22" i="10"/>
  <c r="U82" i="10"/>
  <c r="U22" i="10" s="1"/>
  <c r="AI17" i="10"/>
  <c r="AJ17" i="10"/>
  <c r="AK17" i="10"/>
  <c r="K82" i="10"/>
  <c r="K22" i="10" s="1"/>
  <c r="T82" i="10"/>
  <c r="T22" i="10" s="1"/>
  <c r="N82" i="10"/>
  <c r="N22" i="10" s="1"/>
  <c r="H82" i="10"/>
  <c r="H22" i="10" s="1"/>
  <c r="O82" i="10"/>
  <c r="O22" i="10" s="1"/>
  <c r="I82" i="10"/>
  <c r="I22" i="10" s="1"/>
  <c r="W82" i="10"/>
  <c r="W22" i="10" s="1"/>
  <c r="Q82" i="10"/>
  <c r="Q22" i="10" s="1"/>
  <c r="E82" i="10"/>
  <c r="E22" i="10" s="1"/>
  <c r="V82" i="10"/>
  <c r="V22" i="10" s="1"/>
  <c r="P82" i="10"/>
  <c r="P22" i="10" s="1"/>
  <c r="J82" i="10"/>
  <c r="J22" i="10" s="1"/>
  <c r="S82" i="10"/>
  <c r="S22" i="10" s="1"/>
  <c r="M82" i="10"/>
  <c r="M22" i="10" s="1"/>
  <c r="G82" i="10"/>
  <c r="G22" i="10" s="1"/>
  <c r="AC46" i="10"/>
  <c r="X82" i="10"/>
  <c r="X22" i="10" s="1"/>
  <c r="R82" i="10"/>
  <c r="R22" i="10" s="1"/>
  <c r="L82" i="10"/>
  <c r="L22" i="10" s="1"/>
  <c r="F82" i="10"/>
  <c r="F22" i="10" s="1"/>
  <c r="AG17" i="10"/>
  <c r="AH17" i="10"/>
  <c r="AD46" i="10"/>
  <c r="U18" i="10"/>
  <c r="L18" i="10"/>
  <c r="V18" i="10"/>
  <c r="P18" i="10"/>
  <c r="S18" i="10"/>
  <c r="M18" i="10"/>
  <c r="G18" i="10"/>
  <c r="T18" i="10"/>
  <c r="O18" i="10"/>
  <c r="D18" i="10"/>
  <c r="D23" i="10"/>
  <c r="D16" i="10" s="1"/>
  <c r="R18" i="10"/>
  <c r="H18" i="10"/>
  <c r="X18" i="10"/>
  <c r="N18" i="10"/>
  <c r="AL17" i="10"/>
  <c r="W18" i="10"/>
  <c r="Q18" i="10"/>
  <c r="AF17" i="10"/>
  <c r="AA88" i="10"/>
  <c r="AE88" i="10"/>
  <c r="Y88" i="10"/>
  <c r="AG88" i="10"/>
  <c r="AE46" i="10"/>
  <c r="Y46" i="10"/>
  <c r="AD88" i="10"/>
  <c r="AC88" i="10"/>
  <c r="AB88" i="10"/>
  <c r="T23" i="10" l="1"/>
  <c r="T16" i="10" s="1"/>
  <c r="AL34" i="9"/>
  <c r="AQ34" i="9"/>
  <c r="AM34" i="9"/>
  <c r="AN26" i="9"/>
  <c r="AN34" i="9"/>
  <c r="AO34" i="9"/>
  <c r="AK34" i="9"/>
  <c r="AR26" i="9"/>
  <c r="AR34" i="9"/>
  <c r="AP26" i="9"/>
  <c r="AP34" i="9"/>
  <c r="AD45" i="10"/>
  <c r="AD18" i="10" s="1"/>
  <c r="AK18" i="10" s="1"/>
  <c r="AC45" i="10"/>
  <c r="AC18" i="10" s="1"/>
  <c r="AJ18" i="10" s="1"/>
  <c r="Y45" i="10"/>
  <c r="Y18" i="10" s="1"/>
  <c r="AF18" i="10" s="1"/>
  <c r="AE45" i="10"/>
  <c r="AE18" i="10" s="1"/>
  <c r="AL18" i="10" s="1"/>
  <c r="G17" i="13"/>
  <c r="F17" i="13"/>
  <c r="H17" i="13" s="1"/>
  <c r="P23" i="10"/>
  <c r="P16" i="10" s="1"/>
  <c r="H23" i="10"/>
  <c r="H16" i="10" s="1"/>
  <c r="V23" i="10"/>
  <c r="V16" i="10" s="1"/>
  <c r="N23" i="10"/>
  <c r="N16" i="10" s="1"/>
  <c r="U23" i="10"/>
  <c r="U16" i="10" s="1"/>
  <c r="AQ83" i="9"/>
  <c r="AN88" i="9"/>
  <c r="AP88" i="9"/>
  <c r="AQ88" i="9"/>
  <c r="AL88" i="9"/>
  <c r="AK88" i="9"/>
  <c r="AR88" i="9"/>
  <c r="AM88" i="9"/>
  <c r="AO88" i="9"/>
  <c r="AJ46" i="10"/>
  <c r="K23" i="10"/>
  <c r="K16" i="10" s="1"/>
  <c r="O23" i="10"/>
  <c r="O16" i="10" s="1"/>
  <c r="I23" i="10"/>
  <c r="I16" i="10" s="1"/>
  <c r="W23" i="10"/>
  <c r="W16" i="10" s="1"/>
  <c r="E23" i="10"/>
  <c r="E16" i="10" s="1"/>
  <c r="Q23" i="10"/>
  <c r="Q16" i="10" s="1"/>
  <c r="G23" i="10"/>
  <c r="G16" i="10" s="1"/>
  <c r="L23" i="10"/>
  <c r="L16" i="10" s="1"/>
  <c r="AK46" i="10"/>
  <c r="AF46" i="10"/>
  <c r="J23" i="10"/>
  <c r="J16" i="10" s="1"/>
  <c r="F23" i="10"/>
  <c r="F16" i="10" s="1"/>
  <c r="M23" i="10"/>
  <c r="M16" i="10" s="1"/>
  <c r="S23" i="10"/>
  <c r="S16" i="10" s="1"/>
  <c r="AB46" i="10"/>
  <c r="AB45" i="10" s="1"/>
  <c r="R23" i="10"/>
  <c r="R16" i="10" s="1"/>
  <c r="X23" i="10"/>
  <c r="X16" i="10" s="1"/>
  <c r="AL46" i="10"/>
  <c r="Z82" i="10"/>
  <c r="AB82" i="10"/>
  <c r="AI88" i="10"/>
  <c r="AA46" i="10"/>
  <c r="AA45" i="10" s="1"/>
  <c r="AF88" i="10"/>
  <c r="Y82" i="10"/>
  <c r="AJ88" i="10"/>
  <c r="AC82" i="10"/>
  <c r="AL88" i="10"/>
  <c r="AE82" i="10"/>
  <c r="AD82" i="10"/>
  <c r="AD22" i="10" s="1"/>
  <c r="AK22" i="10" s="1"/>
  <c r="AK88" i="10"/>
  <c r="AA82" i="10"/>
  <c r="AH88" i="10"/>
  <c r="AF45" i="10" l="1"/>
  <c r="AL45" i="10"/>
  <c r="AP19" i="9"/>
  <c r="Y23" i="10"/>
  <c r="AF23" i="10" s="1"/>
  <c r="AK45" i="10"/>
  <c r="AR19" i="9"/>
  <c r="AN19" i="9"/>
  <c r="AO60" i="9"/>
  <c r="AM60" i="9"/>
  <c r="AL61" i="9"/>
  <c r="AK60" i="9"/>
  <c r="AK83" i="9"/>
  <c r="AL26" i="9"/>
  <c r="AQ91" i="9"/>
  <c r="AK46" i="9"/>
  <c r="AK48" i="9"/>
  <c r="AN61" i="9"/>
  <c r="AO19" i="9"/>
  <c r="AP91" i="9"/>
  <c r="AM91" i="9"/>
  <c r="AK91" i="9"/>
  <c r="AO91" i="9"/>
  <c r="AP46" i="9"/>
  <c r="AP48" i="9"/>
  <c r="AN46" i="9"/>
  <c r="AN48" i="9"/>
  <c r="AK26" i="9"/>
  <c r="AQ61" i="9"/>
  <c r="AQ26" i="9"/>
  <c r="AL91" i="9"/>
  <c r="AK19" i="9"/>
  <c r="AN91" i="9"/>
  <c r="AO46" i="9"/>
  <c r="AO48" i="9"/>
  <c r="AM46" i="9"/>
  <c r="AM48" i="9"/>
  <c r="AN60" i="9"/>
  <c r="AR60" i="9"/>
  <c r="AM61" i="9"/>
  <c r="AK61" i="9"/>
  <c r="AM19" i="9"/>
  <c r="AQ60" i="9"/>
  <c r="AL60" i="9"/>
  <c r="AM83" i="9"/>
  <c r="AR83" i="9"/>
  <c r="AP83" i="9"/>
  <c r="AO83" i="9"/>
  <c r="AL83" i="9"/>
  <c r="AO26" i="9"/>
  <c r="AM26" i="9"/>
  <c r="AR46" i="9"/>
  <c r="AR48" i="9"/>
  <c r="AL19" i="9"/>
  <c r="AQ19" i="9"/>
  <c r="AR91" i="9"/>
  <c r="AL46" i="9"/>
  <c r="AL48" i="9"/>
  <c r="AQ46" i="9"/>
  <c r="AQ48" i="9"/>
  <c r="AP60" i="9"/>
  <c r="AN83" i="9"/>
  <c r="AO61" i="9"/>
  <c r="AR61" i="9"/>
  <c r="AP61" i="9"/>
  <c r="AJ45" i="10"/>
  <c r="AC23" i="10"/>
  <c r="AC16" i="10" s="1"/>
  <c r="AJ16" i="10" s="1"/>
  <c r="AI46" i="10"/>
  <c r="AB18" i="10"/>
  <c r="AI18" i="10" s="1"/>
  <c r="AI45" i="10"/>
  <c r="AH82" i="10"/>
  <c r="AA22" i="10"/>
  <c r="AH22" i="10" s="1"/>
  <c r="AI82" i="10"/>
  <c r="AB22" i="10"/>
  <c r="AI22" i="10" s="1"/>
  <c r="AB23" i="10"/>
  <c r="AG82" i="10"/>
  <c r="Z22" i="10"/>
  <c r="AG22" i="10" s="1"/>
  <c r="AL82" i="10"/>
  <c r="AE22" i="10"/>
  <c r="AL22" i="10" s="1"/>
  <c r="AJ82" i="10"/>
  <c r="AC22" i="10"/>
  <c r="AJ22" i="10" s="1"/>
  <c r="AF82" i="10"/>
  <c r="Y22" i="10"/>
  <c r="AF22" i="10" s="1"/>
  <c r="AE23" i="10"/>
  <c r="AK82" i="10"/>
  <c r="AD23" i="10"/>
  <c r="AA18" i="10"/>
  <c r="AH18" i="10" s="1"/>
  <c r="AH46" i="10"/>
  <c r="Y16" i="10" l="1"/>
  <c r="AF16" i="10" s="1"/>
  <c r="AJ23" i="10"/>
  <c r="AP20" i="9"/>
  <c r="AQ20" i="9"/>
  <c r="AO20" i="9"/>
  <c r="AL20" i="9"/>
  <c r="AR20" i="9"/>
  <c r="AM20" i="9"/>
  <c r="AN82" i="9"/>
  <c r="AO82" i="9"/>
  <c r="AR82" i="9"/>
  <c r="AO24" i="9"/>
  <c r="AL24" i="9"/>
  <c r="AL82" i="9"/>
  <c r="AM24" i="9"/>
  <c r="AM82" i="9"/>
  <c r="AQ24" i="9"/>
  <c r="AQ82" i="9"/>
  <c r="AP82" i="9"/>
  <c r="AK24" i="9"/>
  <c r="AK82" i="9"/>
  <c r="AI23" i="10"/>
  <c r="AB16" i="10"/>
  <c r="AI16" i="10" s="1"/>
  <c r="AL23" i="10"/>
  <c r="AE16" i="10"/>
  <c r="AL16" i="10" s="1"/>
  <c r="AK23" i="10"/>
  <c r="AD16" i="10"/>
  <c r="AK16" i="10" s="1"/>
  <c r="AA23" i="10"/>
  <c r="AH45" i="10"/>
  <c r="AP25" i="9" l="1"/>
  <c r="AP45" i="9"/>
  <c r="AL25" i="9"/>
  <c r="AO45" i="9"/>
  <c r="AM45" i="9"/>
  <c r="AM25" i="9"/>
  <c r="AQ18" i="9"/>
  <c r="AQ45" i="9"/>
  <c r="AK45" i="9"/>
  <c r="AL45" i="9"/>
  <c r="AK20" i="9"/>
  <c r="AR45" i="9"/>
  <c r="AR18" i="9"/>
  <c r="AR24" i="9"/>
  <c r="AN20" i="9"/>
  <c r="AN45" i="9"/>
  <c r="AP24" i="9"/>
  <c r="AN24" i="9"/>
  <c r="AK18" i="9"/>
  <c r="AK25" i="9"/>
  <c r="AO18" i="9"/>
  <c r="AO25" i="9"/>
  <c r="AN18" i="9"/>
  <c r="AN25" i="9"/>
  <c r="AP18" i="9"/>
  <c r="AH23" i="10"/>
  <c r="AA16" i="10"/>
  <c r="AH16" i="10" s="1"/>
  <c r="AL18" i="9" l="1"/>
  <c r="AM18" i="9"/>
  <c r="AQ25" i="9"/>
  <c r="AR25" i="9"/>
  <c r="R33" i="2" l="1"/>
  <c r="R45" i="2" l="1"/>
  <c r="R44" i="2" l="1"/>
  <c r="R19" i="2"/>
  <c r="R81" i="2"/>
  <c r="R23" i="2"/>
  <c r="R24" i="2" l="1"/>
  <c r="R17" i="2"/>
  <c r="J32" i="1" l="1"/>
  <c r="I32" i="1"/>
  <c r="G32" i="1"/>
  <c r="AI86" i="1" l="1"/>
  <c r="AG32" i="1"/>
  <c r="AH32" i="1"/>
  <c r="AI32" i="1"/>
  <c r="AF86" i="1"/>
  <c r="AE32" i="1"/>
  <c r="AG86" i="1"/>
  <c r="AF32" i="1"/>
  <c r="AH86" i="1"/>
  <c r="G17" i="1"/>
  <c r="I17" i="1"/>
  <c r="J17" i="1"/>
  <c r="H22" i="1"/>
  <c r="H24" i="1"/>
  <c r="H17" i="1" s="1"/>
  <c r="AG17" i="1" l="1"/>
  <c r="AG44" i="1"/>
  <c r="AH58" i="1"/>
  <c r="AH17" i="1"/>
  <c r="AF17" i="1"/>
  <c r="AI44" i="1"/>
  <c r="AI58" i="1"/>
  <c r="AF44" i="1"/>
  <c r="AE44" i="1"/>
  <c r="AH44" i="1"/>
  <c r="AE58" i="1"/>
  <c r="AF58" i="1"/>
  <c r="AI17" i="1"/>
  <c r="AE17" i="1"/>
  <c r="AG58" i="1"/>
  <c r="H18" i="1"/>
  <c r="H16" i="1" s="1"/>
  <c r="H23" i="1"/>
  <c r="AH18" i="1" l="1"/>
  <c r="AH43" i="1"/>
  <c r="AI18" i="1"/>
  <c r="AI43" i="1"/>
  <c r="AF22" i="1"/>
  <c r="AF80" i="1"/>
  <c r="AF18" i="1"/>
  <c r="AF43" i="1"/>
  <c r="AE18" i="1"/>
  <c r="AE43" i="1"/>
  <c r="AG22" i="1"/>
  <c r="AG80" i="1"/>
  <c r="AI22" i="1"/>
  <c r="AI80" i="1"/>
  <c r="AG18" i="1"/>
  <c r="AG43" i="1"/>
  <c r="AH22" i="1"/>
  <c r="AH80" i="1"/>
  <c r="G18" i="1"/>
  <c r="AF16" i="1" l="1"/>
  <c r="AG16" i="1"/>
  <c r="AI23" i="1"/>
  <c r="AG23" i="1"/>
  <c r="AI16" i="1"/>
  <c r="AF23" i="1"/>
  <c r="AH23" i="1"/>
  <c r="AH16" i="1"/>
  <c r="J18" i="1" l="1"/>
  <c r="Z46" i="10" l="1"/>
  <c r="Z45" i="10" l="1"/>
  <c r="Z23" i="10" s="1"/>
  <c r="AG46" i="10"/>
  <c r="AG45" i="10" l="1"/>
  <c r="Z18" i="10"/>
  <c r="AG18" i="10" s="1"/>
  <c r="Z16" i="10"/>
  <c r="AG16" i="10" s="1"/>
  <c r="AG23" i="10"/>
  <c r="AE87" i="1" l="1"/>
  <c r="G22" i="1"/>
  <c r="G16" i="1" s="1"/>
  <c r="G23" i="1"/>
  <c r="AE80" i="1" l="1"/>
  <c r="AE86" i="1"/>
  <c r="J22" i="1"/>
  <c r="J16" i="1" s="1"/>
  <c r="I22" i="1"/>
  <c r="I16" i="1" s="1"/>
  <c r="AE23" i="1" l="1"/>
  <c r="AE22" i="1"/>
  <c r="AE16" i="1" l="1"/>
</calcChain>
</file>

<file path=xl/sharedStrings.xml><?xml version="1.0" encoding="utf-8"?>
<sst xmlns="http://schemas.openxmlformats.org/spreadsheetml/2006/main" count="19722" uniqueCount="541">
  <si>
    <t>Приложение №1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</si>
  <si>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</si>
  <si>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</si>
  <si>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Общество с ограниченной ответственностью "Якутская электросетевая компания"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</si>
  <si>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</si>
  <si>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</si>
  <si>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</si>
  <si>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</si>
  <si>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</si>
  <si>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</si>
  <si>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</si>
  <si>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      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</si>
  <si>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</si>
  <si>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План</t>
  </si>
  <si>
    <t>план</t>
  </si>
  <si>
    <t>в базисном уровне цен, млн рублей 
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</si>
  <si>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</si>
  <si>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</si>
  <si>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</si>
  <si>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</si>
  <si>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</si>
  <si>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</si>
  <si>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</si>
  <si>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</si>
  <si>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</si>
  <si>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</si>
  <si>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</si>
  <si>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</si>
  <si>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</si>
  <si>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</si>
  <si>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</si>
  <si>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</si>
  <si>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</si>
  <si>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</si>
  <si>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</si>
  <si>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</si>
  <si>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</si>
  <si>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</si>
  <si>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Саха (Якутия)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</si>
  <si>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</si>
  <si>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</si>
  <si>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</si>
  <si>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</si>
  <si>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</si>
  <si>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</si>
  <si>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</si>
  <si>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</si>
  <si>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</si>
  <si>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</si>
  <si>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</si>
  <si>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</si>
  <si>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</si>
  <si>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</si>
  <si>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</si>
  <si>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</si>
  <si>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</si>
  <si>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</si>
  <si>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</si>
  <si>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</si>
  <si>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</si>
  <si>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</si>
  <si>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К_012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</si>
  <si>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</si>
  <si>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</si>
  <si>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</si>
  <si>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</si>
  <si>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</si>
  <si>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</si>
  <si>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</si>
  <si>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</si>
  <si>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</si>
  <si>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</si>
  <si>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</si>
  <si>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</si>
  <si>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</si>
  <si>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</si>
  <si>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</si>
  <si>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</si>
  <si>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</si>
  <si>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</si>
  <si>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L_001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</si>
  <si>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</si>
  <si>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</si>
  <si>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</si>
  <si>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</si>
  <si>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</si>
  <si>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</si>
  <si>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</si>
  <si>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</si>
  <si>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ПС Районная. Панель №38. Замена терминала БЭ2704.031 и приемопередатчика ПВЗУ-Е (Л222).</t>
  </si>
  <si>
    <t>M_007</t>
  </si>
  <si>
    <t>ПС Районная. Панель №41. Замена терминала БЭ2704.031 и приемопередатчика ПВЗУ-Е (Л222).</t>
  </si>
  <si>
    <t>N_007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</si>
  <si>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</si>
  <si>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</si>
  <si>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</si>
  <si>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</si>
  <si>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</si>
  <si>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</si>
  <si>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</si>
  <si>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</si>
  <si>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</si>
  <si>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</si>
  <si>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</si>
  <si>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</si>
  <si>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</si>
  <si>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</si>
  <si>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</si>
  <si>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</si>
  <si>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</si>
  <si>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</si>
  <si>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</si>
  <si>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</si>
  <si>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</si>
  <si>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</si>
  <si>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</si>
  <si>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</si>
  <si>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</si>
  <si>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</si>
  <si>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</si>
  <si>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</si>
  <si>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</si>
  <si>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</si>
  <si>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</si>
  <si>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</si>
  <si>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</si>
  <si>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</si>
  <si>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</si>
  <si>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</si>
  <si>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</si>
  <si>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</si>
  <si>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</si>
  <si>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</si>
  <si>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</si>
  <si>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</si>
  <si>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</si>
  <si>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Автотранспорт и дорожно-строительная техника:</t>
  </si>
  <si>
    <t>1.6.1.1</t>
  </si>
  <si>
    <t>1.6.1.2</t>
  </si>
  <si>
    <t>1.6.2</t>
  </si>
  <si>
    <t>Электротехническое и энергетическое оборудование:</t>
  </si>
  <si>
    <t>1.6.2.1</t>
  </si>
  <si>
    <t>ПС Районная. Создание (реконструкция) системы релейной защиты и автоматики ПС Районная</t>
  </si>
  <si>
    <t>K_001</t>
  </si>
  <si>
    <t>1.6.3</t>
  </si>
  <si>
    <t>Вентиляционное, отопительное и насосное оборудование</t>
  </si>
  <si>
    <t>1.6.4</t>
  </si>
  <si>
    <t>Гаражное, компрессорное оборудование, электро- и пневмоинструмент, станки</t>
  </si>
  <si>
    <t>1.6.4.1</t>
  </si>
  <si>
    <t>1.6.4.2</t>
  </si>
  <si>
    <t>1.6.4.3</t>
  </si>
  <si>
    <t>1.6.4.4</t>
  </si>
  <si>
    <t>1.6.4.5</t>
  </si>
  <si>
    <t>1.6.4.6</t>
  </si>
  <si>
    <t>1.6.5</t>
  </si>
  <si>
    <t>Оборудование автоматизации, ИТ и связи</t>
  </si>
  <si>
    <t>1.6.5.1</t>
  </si>
  <si>
    <t>1.6.5.2</t>
  </si>
  <si>
    <t>1.6.6</t>
  </si>
  <si>
    <t>Мероприятия, направленные на хозяйственное обеспечение деятельности</t>
  </si>
  <si>
    <t>1.6.6.1</t>
  </si>
  <si>
    <t>1.6.6.2</t>
  </si>
  <si>
    <t>1.6.6.3</t>
  </si>
  <si>
    <t>Замена терминалов защиты и управления присоединений 10 кВ (9 шт.)</t>
  </si>
  <si>
    <t>M_013</t>
  </si>
  <si>
    <t>M_014</t>
  </si>
  <si>
    <t>M_015</t>
  </si>
  <si>
    <t>O_001</t>
  </si>
  <si>
    <t>1.2.2.1.1</t>
  </si>
  <si>
    <t>Реконструкция ВЛ 10 кВ ЭХЗ-6 с заменой анкерной опоры №123 (участок № 2) в деревянном исполнении на анкерную опору в металлическом исполнении и монтажом реклоузера с тремя разъединителями.</t>
  </si>
  <si>
    <t>M_025</t>
  </si>
  <si>
    <t>Приобретение устройств и приборов для проверки и диагностики электрооборудования</t>
  </si>
  <si>
    <t>M_017</t>
  </si>
  <si>
    <t>Приобретение инструментов</t>
  </si>
  <si>
    <t>M_018</t>
  </si>
  <si>
    <t>Приобретение компьютеров, оргтехники и средств связи (моноблок, МФУ, системные блоки, спутниковые телефоны)</t>
  </si>
  <si>
    <t>M_023</t>
  </si>
  <si>
    <t>Строительство солнечной электростанции на административной базе РЭС</t>
  </si>
  <si>
    <t>M_021</t>
  </si>
  <si>
    <t>Утвержденный план
2025 года</t>
  </si>
  <si>
    <t>Утвержденный план
2026 года</t>
  </si>
  <si>
    <t>Утвержденный план
2027 года</t>
  </si>
  <si>
    <t xml:space="preserve">Итого                                                                                         (план)
</t>
  </si>
  <si>
    <t>Приложение №2</t>
  </si>
  <si>
    <t>Раздел 2. План освоения капитальных вложений по инвестиционным проектам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</si>
  <si>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</si>
  <si>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</si>
  <si>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</si>
  <si>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</si>
  <si>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</si>
  <si>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</si>
  <si>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</si>
  <si>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</si>
  <si>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</si>
  <si>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</si>
  <si>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</si>
  <si>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 2025 года</t>
  </si>
  <si>
    <t>Утвержденный план 2026 года</t>
  </si>
  <si>
    <t>Утвержденный план 2027 года</t>
  </si>
  <si>
    <t xml:space="preserve">Итого             (план)
</t>
  </si>
  <si>
    <t>Идентифика-тор инвестицион-ного проекта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</si>
  <si>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</si>
  <si>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</si>
  <si>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</si>
  <si>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</si>
  <si>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</si>
  <si>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</si>
  <si>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</si>
  <si>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направленных на повышение надежности оуказываемых услуг в сфере электроэнергетики, млн.руб.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</si>
  <si>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</si>
  <si>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</si>
  <si>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</si>
  <si>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</si>
  <si>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</si>
  <si>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</si>
  <si>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</si>
  <si>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</si>
  <si>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</si>
  <si>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</si>
  <si>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</si>
  <si>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</si>
  <si>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</si>
  <si>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</si>
  <si>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</si>
  <si>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</si>
  <si>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</si>
  <si>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</si>
  <si>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</si>
  <si>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Перечени инвестиционных проектов</t>
  </si>
  <si>
    <t>Раздел 3. Цели реализации инвестиционных проектов сетевой организации</t>
  </si>
  <si>
    <t>Приложение №3.2.</t>
  </si>
  <si>
    <t>на 2025 год</t>
  </si>
  <si>
    <t>на 2026 год</t>
  </si>
  <si>
    <t>на 2027 год</t>
  </si>
  <si>
    <t>Приложение №4.</t>
  </si>
  <si>
    <t>План ввода основных средств</t>
  </si>
  <si>
    <t>Раздел 1. План принятия основных средств и нематериальных активов к бухгалтерскому учету</t>
  </si>
  <si>
    <t>Первоначальная стоимость принимаемых к учету основных средств и нематериальных активов, млн рублей (без НДС)</t>
  </si>
  <si>
    <t>Итого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</si>
  <si>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</si>
  <si>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</si>
  <si>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</si>
  <si>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</si>
  <si>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</si>
  <si>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</si>
  <si>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</si>
  <si>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штук (комплектов)</t>
  </si>
  <si>
    <t>кв.м.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</si>
  <si>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</si>
  <si>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</si>
  <si>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</si>
  <si>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</si>
  <si>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</si>
  <si>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</si>
  <si>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</si>
  <si>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</si>
  <si>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</si>
  <si>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</si>
  <si>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</si>
  <si>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</si>
  <si>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</si>
  <si>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</si>
  <si>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</si>
  <si>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</si>
  <si>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</si>
  <si>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</si>
  <si>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</si>
  <si>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</si>
  <si>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7.7</t>
  </si>
  <si>
    <t>7.8</t>
  </si>
  <si>
    <t>8.1</t>
  </si>
  <si>
    <t>8.2</t>
  </si>
  <si>
    <t>8.3</t>
  </si>
  <si>
    <t>8.4</t>
  </si>
  <si>
    <t>8.5</t>
  </si>
  <si>
    <t>8.6</t>
  </si>
  <si>
    <t>8.7</t>
  </si>
  <si>
    <t>8.8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</si>
  <si>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</si>
  <si>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</si>
  <si>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</si>
  <si>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</si>
  <si>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</si>
  <si>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</si>
  <si>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</si>
  <si>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</si>
  <si>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</si>
  <si>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</si>
  <si>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10.3</t>
  </si>
  <si>
    <t>10.4</t>
  </si>
  <si>
    <t>10.5</t>
  </si>
  <si>
    <t>10.6</t>
  </si>
  <si>
    <t>10.7</t>
  </si>
  <si>
    <t>10.8</t>
  </si>
  <si>
    <t>11.1</t>
  </si>
  <si>
    <t>11.2</t>
  </si>
  <si>
    <t>11.3</t>
  </si>
  <si>
    <t>11.4</t>
  </si>
  <si>
    <t>11.5</t>
  </si>
  <si>
    <t>11.6</t>
  </si>
  <si>
    <t>11.7</t>
  </si>
  <si>
    <t>11.8</t>
  </si>
  <si>
    <t>Приложение №5.</t>
  </si>
  <si>
    <t xml:space="preserve">           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</si>
  <si>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</si>
  <si>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</si>
  <si>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штук</t>
  </si>
  <si>
    <t>Приложение №6.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</si>
  <si>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</si>
  <si>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</si>
  <si>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r>
      <t xml:space="preserve">Общество с ограниченной ответственностью </t>
    </r>
    <r>
      <rPr>
        <b/>
        <u/>
        <sz val="14"/>
        <color indexed="8"/>
        <rFont val="Times New Roman"/>
        <family val="1"/>
        <charset val="204"/>
      </rPr>
      <t>"Якутская электросетевая компания"</t>
    </r>
  </si>
  <si>
    <t>Приложение №7.</t>
  </si>
  <si>
    <t>Раздел 2. 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</si>
  <si>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</si>
  <si>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км ВЛ
 1-цеп</t>
  </si>
  <si>
    <t>км ВЛ
 2-цеп</t>
  </si>
  <si>
    <t>км КЛ</t>
  </si>
  <si>
    <t>Приложение №8.</t>
  </si>
  <si>
    <t>Раздел 3. Источники финансирования инвестиционной программы</t>
  </si>
  <si>
    <t xml:space="preserve">2 Источники финансирования инвестиционной программы субъекта электроэнергетики </t>
  </si>
  <si>
    <t>№ п/п</t>
  </si>
  <si>
    <t>Показатель</t>
  </si>
  <si>
    <t>Ед. изм.</t>
  </si>
  <si>
    <t>ИТОГО</t>
  </si>
  <si>
    <t>Источники финансирования инвестиционной программы всего (строка I+строка II), в том числе:</t>
  </si>
  <si>
    <t>млн. рублей</t>
  </si>
  <si>
    <t>I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</si>
  <si>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</si>
  <si>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</si>
  <si>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</si>
  <si>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</si>
  <si>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</si>
  <si>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</si>
  <si>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</si>
  <si>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</si>
  <si>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</si>
  <si>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</si>
  <si>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производства и поставки тепловой энергии (мощности)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</si>
  <si>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</si>
  <si>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</si>
  <si>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</si>
  <si>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</si>
  <si>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</si>
  <si>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</si>
  <si>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</si>
  <si>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</si>
  <si>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</si>
  <si>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</si>
  <si>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</si>
  <si>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</si>
  <si>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</si>
  <si>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</si>
  <si>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</si>
  <si>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</si>
  <si>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</si>
  <si>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</si>
  <si>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</si>
  <si>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</si>
  <si>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</si>
  <si>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</si>
  <si>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прибыль от продажи электрической энергии (мощности) по нерегулируемым ценам, всего в том числе: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</si>
  <si>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</si>
  <si>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</si>
  <si>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</si>
  <si>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</si>
  <si>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</si>
  <si>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1.2.1.1.1</t>
  </si>
  <si>
    <t>1.2.1.1.2</t>
  </si>
  <si>
    <t>1.2.1.1.3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</si>
  <si>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</si>
  <si>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</si>
  <si>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</si>
  <si>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</si>
  <si>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</si>
  <si>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</si>
  <si>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</si>
  <si>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</si>
  <si>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</si>
  <si>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</si>
  <si>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</si>
  <si>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</si>
  <si>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</si>
  <si>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</si>
  <si>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1.2.3.1.1</t>
  </si>
  <si>
    <t>1.2.3.1.2</t>
  </si>
  <si>
    <t>1.2.3.1.3</t>
  </si>
  <si>
    <t>1.2.3.7.1</t>
  </si>
  <si>
    <t>1.2.3.7.2</t>
  </si>
  <si>
    <t>Налог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</si>
  <si>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</si>
  <si>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</si>
  <si>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</si>
  <si>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</si>
  <si>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</si>
  <si>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</si>
  <si>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собственные средства текущего периода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</si>
  <si>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</si>
  <si>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</si>
  <si>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</si>
  <si>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</si>
  <si>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</si>
  <si>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</si>
  <si>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</si>
  <si>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</si>
  <si>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</si>
  <si>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</si>
  <si>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</si>
  <si>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</si>
  <si>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</si>
  <si>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</si>
  <si>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</si>
  <si>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</si>
  <si>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</si>
  <si>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</si>
  <si>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</si>
  <si>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</si>
  <si>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</si>
  <si>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</si>
  <si>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</si>
  <si>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</si>
  <si>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III</t>
  </si>
  <si>
    <t>Иные сведения: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</si>
  <si>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</si>
  <si>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</si>
  <si>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3.1.1</t>
  </si>
  <si>
    <t>цен (тарифов) на услуги по передаче электрической энергии;</t>
  </si>
  <si>
    <t>3.1.2</t>
  </si>
  <si>
    <t>амортизации, учтенной в ценах (тарифах) на услуги по передаче электрической энергии;</t>
  </si>
  <si>
    <t>3.1.3</t>
  </si>
  <si>
    <t>кредитов</t>
  </si>
  <si>
    <t>3.2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</si>
  <si>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</si>
  <si>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</si>
  <si>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</si>
  <si>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</si>
  <si>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</si>
  <si>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</si>
  <si>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</si>
  <si>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2025 год</t>
  </si>
  <si>
    <t>2026 год</t>
  </si>
  <si>
    <t>2027 год</t>
  </si>
  <si>
    <t>К_028</t>
  </si>
  <si>
    <t>1.1.1.3.1.</t>
  </si>
  <si>
    <t>ПС 220 кВ Районная. Реконструкция ЗРУ 10 кВ с установкой 2-х линейных ячеек и 2-х шинных ячеек</t>
  </si>
  <si>
    <t>Строительство КЛ 10 кВ от ЗРУ 10 кВ ПС 220 кВ Районная  до места подключения с ВЛЗ 10 кВ  до объекта "Аэропорт г.Мирного". Ориентировочная длина по трассе 280 м. Кад.номер 14:16:000000:34</t>
  </si>
  <si>
    <t>в ценах, сложившихся ко времени составления сметной документации,                  млн рублей (с НДС)</t>
  </si>
  <si>
    <t>1.1.4.2.1</t>
  </si>
  <si>
    <t>1.2.2.1.2</t>
  </si>
  <si>
    <t>Выполнение работ по разработке проектной и рабочей документации по объекту «Реконструкция ВЛ ЭХЗ 10 кВ с установкой металлических опор»</t>
  </si>
  <si>
    <t>N_009</t>
  </si>
  <si>
    <t xml:space="preserve">Приобретение легкового автомобиля повышенной проходимости кузовного исполнения (категории) «Пикап» </t>
  </si>
  <si>
    <t>N_014</t>
  </si>
  <si>
    <t>Организация сетевой инфраструктуры между ПС «Районная» и производственной базой ЯЭСК</t>
  </si>
  <si>
    <t>N_011</t>
  </si>
  <si>
    <t>Реконструкция въездных ворот на ПС 220 кВ Районная</t>
  </si>
  <si>
    <t>Реконструкция теплой автостоянки на производственной площадке ПС 220 кВ Районная</t>
  </si>
  <si>
    <t>1.6.6.4</t>
  </si>
  <si>
    <t>1.6.6.5</t>
  </si>
  <si>
    <t>N_012</t>
  </si>
  <si>
    <t>N_013</t>
  </si>
  <si>
    <t>1.6.1.3</t>
  </si>
  <si>
    <t>1.6.1.4</t>
  </si>
  <si>
    <t>Утвержденный план принятия основных средств и нематериальных активов к бухгалтерскому учету на год</t>
  </si>
  <si>
    <t>+</t>
  </si>
  <si>
    <t>1.6.6.6</t>
  </si>
  <si>
    <t>1.6.6.7</t>
  </si>
  <si>
    <t>Комфортная среда АРМ на базе ЯЭСК</t>
  </si>
  <si>
    <t>Приобретение жилой площади</t>
  </si>
  <si>
    <t>Приобретение сетевых активов</t>
  </si>
  <si>
    <t>О_006</t>
  </si>
  <si>
    <t>О_007</t>
  </si>
  <si>
    <t>О_008</t>
  </si>
  <si>
    <t>Приобретение инструментов (2024)</t>
  </si>
  <si>
    <t>Приобретение автотехники</t>
  </si>
  <si>
    <t xml:space="preserve">Замена автомобиля </t>
  </si>
  <si>
    <t>ПС Районная.  Модернизация терминалов ВЧ защит (Л-211, Л-212)</t>
  </si>
  <si>
    <t>Замена трансформаторов напряжения 110 кВ, ПС 220 кВ Районная</t>
  </si>
  <si>
    <t>О_003</t>
  </si>
  <si>
    <t>1.1.4.2.2</t>
  </si>
  <si>
    <t>Реконструкция РУ 220 кВ ПС 220 кВ Районная с изменением схемы присоединения ВЛ 220 кВ Районная - Сунтар</t>
  </si>
  <si>
    <t>О_002</t>
  </si>
  <si>
    <t>О_005</t>
  </si>
  <si>
    <t>О_004</t>
  </si>
  <si>
    <t>О_009</t>
  </si>
  <si>
    <t>Финансирование капитальных вложений в прогнозных ценах соответствующих лет, млн рублей (с НДС)</t>
  </si>
  <si>
    <t>Замена терминалов микропроцессорных защит с интеграцией в действующую систему ПС 220 кВ Районная (2 шт)</t>
  </si>
  <si>
    <t>Замена терминалов микропроцессорных защит с интеграцией в действующую систему ПС 220 кВ Районная (7 шт)</t>
  </si>
  <si>
    <t>Реконструкция ПС 220 кВ Районная до подстанции нового поколения</t>
  </si>
  <si>
    <t>Замена трансформаторов напряжения 110 кВ, ПС 220 кВ Районная (НАМИ)</t>
  </si>
  <si>
    <t>Ввод объектов инвестиционной деятельности (мощностей) в эксплуатацию</t>
  </si>
  <si>
    <t>План на 01.01.2025</t>
  </si>
  <si>
    <t>Утвержденный план
2028 года</t>
  </si>
  <si>
    <t>Замена трансформаторов тока</t>
  </si>
  <si>
    <t>Р_001</t>
  </si>
  <si>
    <t>Р_002</t>
  </si>
  <si>
    <t>1.2.1.2.11</t>
  </si>
  <si>
    <t>Модернизация верхнего уровня АСУ ТП ПС 220 кВ Районная</t>
  </si>
  <si>
    <t>Р_003</t>
  </si>
  <si>
    <t>Приобретение автотехники (2025)</t>
  </si>
  <si>
    <t>Р_004</t>
  </si>
  <si>
    <t>Приобретение инструментов (2025)</t>
  </si>
  <si>
    <t>Р_005</t>
  </si>
  <si>
    <t>Приобретение комплекса оборудования для поиска повреждений на ВЛ (блок сбора, индикаторы короткого замыкания, пульт)</t>
  </si>
  <si>
    <t>Р_006</t>
  </si>
  <si>
    <t>Приобретение приборов для электротехнической лаборатории</t>
  </si>
  <si>
    <t>Р_007</t>
  </si>
  <si>
    <t>Приобретение пневмогаража</t>
  </si>
  <si>
    <t>Р_008</t>
  </si>
  <si>
    <t>1.6.6.8</t>
  </si>
  <si>
    <t>Приобретение контейнеров</t>
  </si>
  <si>
    <t>Р_009</t>
  </si>
  <si>
    <t>1.6.6.9</t>
  </si>
  <si>
    <t xml:space="preserve">Приобретение тренажера манекена для сердечно-легочной реанимации </t>
  </si>
  <si>
    <t>Р_010</t>
  </si>
  <si>
    <t>1.6.6.10</t>
  </si>
  <si>
    <t>Модернизация системы контроля и управления доступом (СКУД), пожарной сигнализации и системы безопасности периметральной охранной сигнализации на ПС Районная</t>
  </si>
  <si>
    <t>Р_011</t>
  </si>
  <si>
    <t>1.6.6.11</t>
  </si>
  <si>
    <t>Приобретение сетевых активов (ТСО)</t>
  </si>
  <si>
    <t>Р_012</t>
  </si>
  <si>
    <t>2025</t>
  </si>
  <si>
    <t>2026</t>
  </si>
  <si>
    <t>2024</t>
  </si>
  <si>
    <t>2023</t>
  </si>
  <si>
    <t>2028</t>
  </si>
  <si>
    <t>Утвержденный план 2028 года</t>
  </si>
  <si>
    <t xml:space="preserve">Модернизация системы контроля и управления доступом (СКУД), пожарной сигнализации и системы безопасности периметральной охранной сигнализации на ПС Районная </t>
  </si>
  <si>
    <t>Раздел 2. План принятия основных средств и нематериальных активов к бухгалтерскому учету на год 2025 с распределенеием по кварталам</t>
  </si>
  <si>
    <t>I кв. 2025</t>
  </si>
  <si>
    <t>II кв. 2025</t>
  </si>
  <si>
    <t>III кв. 2025</t>
  </si>
  <si>
    <t>IV кв. 2025</t>
  </si>
  <si>
    <t>Итого утвержденный план на 2025 год</t>
  </si>
  <si>
    <t>2028 год</t>
  </si>
  <si>
    <t>1.4.4</t>
  </si>
  <si>
    <t>прочие</t>
  </si>
  <si>
    <t>на 2028 год</t>
  </si>
  <si>
    <t>Приложение №3.1.</t>
  </si>
  <si>
    <t>Приложение №3.3.</t>
  </si>
  <si>
    <t>Приложение №3.4.</t>
  </si>
  <si>
    <t>к приказу Министерства жилищно-коммунального хозяйства Республики Саха (Якутия) от 10.12.2025 № 509-ОД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</si>
</sst>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u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  <charset val="204"/>
    </font>
    <font>
      <b/>
      <sz val="12"/>
      <name val="Times New Roman CYR"/>
      <charset val="204"/>
    </font>
    <font>
      <sz val="10"/>
      <name val="Times New Roman"/>
      <family val="1"/>
      <charset val="204"/>
    </font>
    <font>
      <i/>
      <sz val="10"/>
      <name val="Times New Roman CY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3" fillId="0" borderId="0"/>
    <xf numFmtId="0" fontId="2" fillId="0" borderId="0"/>
    <xf numFmtId="0" fontId="13" fillId="0" borderId="0"/>
    <xf numFmtId="0" fontId="2" fillId="0" borderId="0"/>
  </cellStyleXfs>
  <cellXfs count="331">
    <xf numFmtId="0" fontId="0" fillId="0" borderId="0" xfId="0"/>
    <xf numFmtId="2" fontId="2" fillId="0" borderId="0" xfId="0" applyNumberFormat="1" applyFont="1" applyFill="1"/>
    <xf numFmtId="2" fontId="2" fillId="0" borderId="9" xfId="0" applyNumberFormat="1" applyFont="1" applyFill="1" applyBorder="1" applyAlignment="1">
      <alignment horizontal="center" vertical="center" textRotation="90" wrapText="1"/>
    </xf>
    <xf numFmtId="2" fontId="2" fillId="0" borderId="6" xfId="0" applyNumberFormat="1" applyFont="1" applyFill="1" applyBorder="1" applyAlignment="1">
      <alignment horizontal="center" vertical="center" textRotation="90" wrapText="1"/>
    </xf>
    <xf numFmtId="2" fontId="8" fillId="0" borderId="9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9" xfId="2" applyFont="1" applyFill="1" applyBorder="1" applyAlignment="1">
      <alignment horizontal="center" vertical="center" wrapText="1"/>
    </xf>
    <xf numFmtId="49" fontId="7" fillId="0" borderId="9" xfId="2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9" fontId="7" fillId="0" borderId="9" xfId="2" applyNumberFormat="1" applyFont="1" applyFill="1" applyBorder="1" applyAlignment="1">
      <alignment horizontal="center" wrapText="1"/>
    </xf>
    <xf numFmtId="0" fontId="7" fillId="0" borderId="9" xfId="2" applyFont="1" applyFill="1" applyBorder="1" applyAlignment="1">
      <alignment horizontal="left" wrapText="1"/>
    </xf>
    <xf numFmtId="0" fontId="7" fillId="0" borderId="9" xfId="2" applyFont="1" applyFill="1" applyBorder="1" applyAlignment="1">
      <alignment horizontal="center" wrapText="1"/>
    </xf>
    <xf numFmtId="3" fontId="8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4" applyFont="1" applyFill="1" applyBorder="1" applyAlignment="1"/>
    <xf numFmtId="0" fontId="14" fillId="0" borderId="0" xfId="5" applyFont="1" applyFill="1" applyBorder="1" applyAlignment="1">
      <alignment vertical="center"/>
    </xf>
    <xf numFmtId="0" fontId="15" fillId="0" borderId="9" xfId="5" applyFont="1" applyFill="1" applyBorder="1" applyAlignment="1">
      <alignment horizontal="center" vertical="center" textRotation="90" wrapText="1"/>
    </xf>
    <xf numFmtId="49" fontId="15" fillId="0" borderId="9" xfId="5" applyNumberFormat="1" applyFont="1" applyFill="1" applyBorder="1" applyAlignment="1">
      <alignment horizontal="center" vertical="center"/>
    </xf>
    <xf numFmtId="0" fontId="8" fillId="0" borderId="0" xfId="0" applyFont="1" applyFill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13" xfId="4" applyFont="1" applyFill="1" applyBorder="1" applyAlignment="1"/>
    <xf numFmtId="2" fontId="15" fillId="0" borderId="9" xfId="5" applyNumberFormat="1" applyFont="1" applyFill="1" applyBorder="1" applyAlignment="1">
      <alignment horizontal="center" vertical="center"/>
    </xf>
    <xf numFmtId="2" fontId="14" fillId="0" borderId="9" xfId="5" applyNumberFormat="1" applyFont="1" applyFill="1" applyBorder="1" applyAlignment="1">
      <alignment horizontal="center" vertical="center"/>
    </xf>
    <xf numFmtId="0" fontId="15" fillId="0" borderId="0" xfId="5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17" fillId="0" borderId="0" xfId="5" applyFont="1" applyFill="1" applyBorder="1" applyAlignment="1">
      <alignment horizontal="center" vertical="center"/>
    </xf>
    <xf numFmtId="49" fontId="15" fillId="0" borderId="9" xfId="5" applyNumberFormat="1" applyFont="1" applyFill="1" applyBorder="1" applyAlignment="1">
      <alignment horizontal="center" vertical="center" wrapText="1"/>
    </xf>
    <xf numFmtId="49" fontId="14" fillId="0" borderId="9" xfId="5" applyNumberFormat="1" applyFont="1" applyFill="1" applyBorder="1" applyAlignment="1">
      <alignment horizontal="center" vertical="center" wrapText="1"/>
    </xf>
    <xf numFmtId="0" fontId="14" fillId="0" borderId="9" xfId="5" applyNumberFormat="1" applyFont="1" applyFill="1" applyBorder="1" applyAlignment="1">
      <alignment horizontal="center" vertical="center" wrapText="1"/>
    </xf>
    <xf numFmtId="0" fontId="8" fillId="0" borderId="21" xfId="6" applyFont="1" applyFill="1" applyBorder="1" applyAlignment="1">
      <alignment horizontal="center" vertical="center" wrapText="1"/>
    </xf>
    <xf numFmtId="0" fontId="22" fillId="0" borderId="9" xfId="6" applyFont="1" applyFill="1" applyBorder="1" applyAlignment="1">
      <alignment horizontal="center" vertical="center" wrapText="1"/>
    </xf>
    <xf numFmtId="0" fontId="22" fillId="0" borderId="26" xfId="6" applyFont="1" applyFill="1" applyBorder="1" applyAlignment="1">
      <alignment horizontal="center" vertical="center" wrapText="1"/>
    </xf>
    <xf numFmtId="49" fontId="23" fillId="0" borderId="27" xfId="6" applyNumberFormat="1" applyFont="1" applyFill="1" applyBorder="1" applyAlignment="1">
      <alignment horizontal="center" vertical="center"/>
    </xf>
    <xf numFmtId="0" fontId="23" fillId="0" borderId="28" xfId="6" applyFont="1" applyFill="1" applyBorder="1" applyAlignment="1">
      <alignment horizontal="center" vertical="center" wrapText="1"/>
    </xf>
    <xf numFmtId="0" fontId="23" fillId="0" borderId="28" xfId="6" applyFont="1" applyFill="1" applyBorder="1" applyAlignment="1">
      <alignment horizontal="center" vertical="center"/>
    </xf>
    <xf numFmtId="0" fontId="23" fillId="0" borderId="29" xfId="6" applyFont="1" applyFill="1" applyBorder="1" applyAlignment="1">
      <alignment horizontal="center" vertical="center"/>
    </xf>
    <xf numFmtId="4" fontId="8" fillId="0" borderId="21" xfId="6" applyNumberFormat="1" applyFont="1" applyFill="1" applyBorder="1" applyAlignment="1">
      <alignment horizontal="center" vertical="center" wrapText="1"/>
    </xf>
    <xf numFmtId="4" fontId="8" fillId="0" borderId="26" xfId="6" applyNumberFormat="1" applyFont="1" applyFill="1" applyBorder="1" applyAlignment="1">
      <alignment horizontal="center" vertical="center"/>
    </xf>
    <xf numFmtId="49" fontId="24" fillId="0" borderId="25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center"/>
    </xf>
    <xf numFmtId="0" fontId="8" fillId="0" borderId="9" xfId="0" applyFont="1" applyFill="1" applyBorder="1" applyAlignment="1">
      <alignment horizontal="left" vertical="center" wrapText="1" indent="1"/>
    </xf>
    <xf numFmtId="49" fontId="22" fillId="0" borderId="25" xfId="0" applyNumberFormat="1" applyFont="1" applyFill="1" applyBorder="1" applyAlignment="1">
      <alignment horizontal="center" vertical="center"/>
    </xf>
    <xf numFmtId="0" fontId="2" fillId="0" borderId="9" xfId="6" applyFill="1" applyBorder="1" applyAlignment="1">
      <alignment horizontal="left" vertical="center" wrapText="1" indent="3"/>
    </xf>
    <xf numFmtId="4" fontId="2" fillId="0" borderId="9" xfId="6" applyNumberFormat="1" applyFill="1" applyBorder="1" applyAlignment="1">
      <alignment horizontal="center" vertical="center"/>
    </xf>
    <xf numFmtId="0" fontId="2" fillId="0" borderId="9" xfId="6" applyFill="1" applyBorder="1" applyAlignment="1">
      <alignment horizontal="left" vertical="center" wrapText="1" indent="5"/>
    </xf>
    <xf numFmtId="49" fontId="25" fillId="0" borderId="25" xfId="0" applyNumberFormat="1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left" vertical="center" wrapText="1" indent="7"/>
    </xf>
    <xf numFmtId="4" fontId="26" fillId="0" borderId="9" xfId="6" applyNumberFormat="1" applyFont="1" applyFill="1" applyBorder="1" applyAlignment="1">
      <alignment horizontal="center" vertical="center"/>
    </xf>
    <xf numFmtId="0" fontId="26" fillId="0" borderId="9" xfId="6" applyFont="1" applyFill="1" applyBorder="1" applyAlignment="1">
      <alignment horizontal="left" vertical="center" indent="7"/>
    </xf>
    <xf numFmtId="0" fontId="26" fillId="0" borderId="9" xfId="6" applyFont="1" applyFill="1" applyBorder="1" applyAlignment="1">
      <alignment horizontal="left" vertical="center" wrapText="1" indent="5"/>
    </xf>
    <xf numFmtId="4" fontId="8" fillId="0" borderId="9" xfId="6" applyNumberFormat="1" applyFont="1" applyFill="1" applyBorder="1" applyAlignment="1">
      <alignment horizontal="center" vertical="center"/>
    </xf>
    <xf numFmtId="4" fontId="26" fillId="0" borderId="26" xfId="6" applyNumberFormat="1" applyFont="1" applyFill="1" applyBorder="1" applyAlignment="1">
      <alignment horizontal="center" vertical="center"/>
    </xf>
    <xf numFmtId="0" fontId="2" fillId="0" borderId="9" xfId="6" applyFont="1" applyFill="1" applyBorder="1" applyAlignment="1">
      <alignment horizontal="left" vertical="center" wrapText="1" indent="3"/>
    </xf>
    <xf numFmtId="49" fontId="22" fillId="0" borderId="31" xfId="0" applyNumberFormat="1" applyFont="1" applyFill="1" applyBorder="1" applyAlignment="1">
      <alignment horizontal="center" vertical="center"/>
    </xf>
    <xf numFmtId="0" fontId="2" fillId="0" borderId="8" xfId="6" applyFont="1" applyFill="1" applyBorder="1" applyAlignment="1">
      <alignment horizontal="left" vertical="center" wrapText="1" indent="3"/>
    </xf>
    <xf numFmtId="49" fontId="24" fillId="0" borderId="31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 wrapText="1" indent="1"/>
    </xf>
    <xf numFmtId="49" fontId="22" fillId="0" borderId="3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4" fontId="2" fillId="0" borderId="1" xfId="6" applyNumberFormat="1" applyFill="1" applyBorder="1" applyAlignment="1">
      <alignment horizontal="center" vertical="center"/>
    </xf>
    <xf numFmtId="4" fontId="8" fillId="0" borderId="33" xfId="6" applyNumberFormat="1" applyFont="1" applyFill="1" applyBorder="1" applyAlignment="1">
      <alignment horizontal="center" vertical="center"/>
    </xf>
    <xf numFmtId="49" fontId="24" fillId="0" borderId="20" xfId="0" applyNumberFormat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vertical="center" wrapText="1"/>
    </xf>
    <xf numFmtId="4" fontId="8" fillId="0" borderId="21" xfId="6" applyNumberFormat="1" applyFont="1" applyFill="1" applyBorder="1" applyAlignment="1">
      <alignment horizontal="center" vertical="center"/>
    </xf>
    <xf numFmtId="4" fontId="8" fillId="0" borderId="22" xfId="6" applyNumberFormat="1" applyFont="1" applyFill="1" applyBorder="1" applyAlignment="1">
      <alignment horizontal="center" vertical="center"/>
    </xf>
    <xf numFmtId="49" fontId="22" fillId="0" borderId="25" xfId="6" applyNumberFormat="1" applyFont="1" applyFill="1" applyBorder="1" applyAlignment="1">
      <alignment horizontal="center" vertical="center"/>
    </xf>
    <xf numFmtId="49" fontId="25" fillId="0" borderId="25" xfId="6" applyNumberFormat="1" applyFont="1" applyFill="1" applyBorder="1" applyAlignment="1">
      <alignment horizontal="center" vertical="center"/>
    </xf>
    <xf numFmtId="0" fontId="26" fillId="0" borderId="9" xfId="6" applyFont="1" applyFill="1" applyBorder="1" applyAlignment="1">
      <alignment horizontal="left" vertical="center" wrapText="1" indent="3"/>
    </xf>
    <xf numFmtId="4" fontId="26" fillId="0" borderId="9" xfId="0" applyNumberFormat="1" applyFont="1" applyFill="1" applyBorder="1" applyAlignment="1">
      <alignment horizontal="center" vertical="center"/>
    </xf>
    <xf numFmtId="49" fontId="25" fillId="0" borderId="27" xfId="6" applyNumberFormat="1" applyFont="1" applyFill="1" applyBorder="1" applyAlignment="1">
      <alignment horizontal="center" vertical="center"/>
    </xf>
    <xf numFmtId="0" fontId="26" fillId="0" borderId="28" xfId="6" applyFont="1" applyFill="1" applyBorder="1" applyAlignment="1">
      <alignment horizontal="left" vertical="center" wrapText="1" indent="3"/>
    </xf>
    <xf numFmtId="4" fontId="26" fillId="0" borderId="28" xfId="6" applyNumberFormat="1" applyFont="1" applyFill="1" applyBorder="1" applyAlignment="1">
      <alignment horizontal="center" vertical="center"/>
    </xf>
    <xf numFmtId="4" fontId="8" fillId="0" borderId="29" xfId="6" applyNumberFormat="1" applyFont="1" applyFill="1" applyBorder="1" applyAlignment="1">
      <alignment horizontal="center" vertical="center"/>
    </xf>
    <xf numFmtId="0" fontId="22" fillId="0" borderId="3" xfId="6" applyFont="1" applyFill="1" applyBorder="1" applyAlignment="1">
      <alignment horizontal="center" vertical="center" wrapText="1"/>
    </xf>
    <xf numFmtId="0" fontId="23" fillId="0" borderId="34" xfId="6" applyFont="1" applyFill="1" applyBorder="1" applyAlignment="1">
      <alignment horizontal="center" vertical="center" wrapText="1"/>
    </xf>
    <xf numFmtId="0" fontId="24" fillId="0" borderId="12" xfId="6" applyFont="1" applyFill="1" applyBorder="1" applyAlignment="1">
      <alignment horizontal="center" vertical="center"/>
    </xf>
    <xf numFmtId="0" fontId="24" fillId="0" borderId="3" xfId="6" applyFont="1" applyFill="1" applyBorder="1" applyAlignment="1">
      <alignment horizontal="center" vertical="center"/>
    </xf>
    <xf numFmtId="0" fontId="22" fillId="0" borderId="3" xfId="6" applyFont="1" applyFill="1" applyBorder="1" applyAlignment="1">
      <alignment horizontal="center" vertical="center"/>
    </xf>
    <xf numFmtId="0" fontId="25" fillId="0" borderId="3" xfId="6" applyFont="1" applyFill="1" applyBorder="1" applyAlignment="1">
      <alignment horizontal="center" vertical="center"/>
    </xf>
    <xf numFmtId="0" fontId="22" fillId="0" borderId="10" xfId="6" applyFont="1" applyFill="1" applyBorder="1" applyAlignment="1">
      <alignment horizontal="center" vertical="center"/>
    </xf>
    <xf numFmtId="0" fontId="24" fillId="0" borderId="24" xfId="6" applyFont="1" applyFill="1" applyBorder="1" applyAlignment="1">
      <alignment horizontal="center" vertical="center" wrapText="1"/>
    </xf>
    <xf numFmtId="0" fontId="25" fillId="0" borderId="10" xfId="6" applyFont="1" applyFill="1" applyBorder="1" applyAlignment="1">
      <alignment horizontal="center" vertical="center"/>
    </xf>
    <xf numFmtId="0" fontId="25" fillId="0" borderId="34" xfId="6" applyFont="1" applyFill="1" applyBorder="1" applyAlignment="1">
      <alignment horizontal="center" vertical="center"/>
    </xf>
    <xf numFmtId="0" fontId="2" fillId="0" borderId="22" xfId="6" applyFont="1" applyFill="1" applyBorder="1" applyAlignment="1">
      <alignment horizontal="center" vertical="center" wrapText="1"/>
    </xf>
    <xf numFmtId="0" fontId="24" fillId="0" borderId="24" xfId="6" applyFont="1" applyFill="1" applyBorder="1" applyAlignment="1">
      <alignment horizontal="center" vertical="center"/>
    </xf>
    <xf numFmtId="4" fontId="8" fillId="0" borderId="26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0" fontId="24" fillId="0" borderId="9" xfId="6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/>
    <xf numFmtId="4" fontId="8" fillId="0" borderId="0" xfId="0" applyNumberFormat="1" applyFont="1" applyFill="1"/>
    <xf numFmtId="0" fontId="8" fillId="0" borderId="9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center" vertical="center"/>
    </xf>
    <xf numFmtId="49" fontId="8" fillId="0" borderId="9" xfId="2" applyNumberFormat="1" applyFont="1" applyFill="1" applyBorder="1" applyAlignment="1">
      <alignment horizontal="center" vertical="center"/>
    </xf>
    <xf numFmtId="49" fontId="2" fillId="0" borderId="9" xfId="2" applyNumberFormat="1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2" fontId="3" fillId="0" borderId="0" xfId="0" applyNumberFormat="1" applyFont="1" applyFill="1" applyAlignment="1">
      <alignment vertical="center" wrapText="1"/>
    </xf>
    <xf numFmtId="2" fontId="2" fillId="0" borderId="8" xfId="0" applyNumberFormat="1" applyFont="1" applyFill="1" applyBorder="1" applyAlignment="1">
      <alignment horizontal="center" vertical="center" textRotation="90" wrapText="1"/>
    </xf>
    <xf numFmtId="1" fontId="2" fillId="0" borderId="0" xfId="0" applyNumberFormat="1" applyFont="1" applyFill="1" applyBorder="1" applyAlignment="1">
      <alignment vertical="center" wrapText="1"/>
    </xf>
    <xf numFmtId="1" fontId="2" fillId="0" borderId="0" xfId="0" applyNumberFormat="1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2" fontId="8" fillId="0" borderId="9" xfId="0" applyNumberFormat="1" applyFont="1" applyFill="1" applyBorder="1" applyAlignment="1">
      <alignment horizontal="center" wrapText="1"/>
    </xf>
    <xf numFmtId="2" fontId="8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2" fontId="2" fillId="0" borderId="9" xfId="1" applyNumberFormat="1" applyFont="1" applyFill="1" applyBorder="1" applyAlignment="1">
      <alignment horizontal="center" vertical="center" textRotation="90" wrapText="1"/>
    </xf>
    <xf numFmtId="0" fontId="8" fillId="0" borderId="9" xfId="2" applyFont="1" applyFill="1" applyBorder="1" applyAlignment="1">
      <alignment horizontal="center" vertical="center" wrapText="1"/>
    </xf>
    <xf numFmtId="49" fontId="8" fillId="0" borderId="9" xfId="2" applyNumberFormat="1" applyFont="1" applyFill="1" applyBorder="1" applyAlignment="1">
      <alignment horizontal="center" vertical="center" wrapText="1"/>
    </xf>
    <xf numFmtId="49" fontId="8" fillId="0" borderId="9" xfId="2" applyNumberFormat="1" applyFont="1" applyFill="1" applyBorder="1" applyAlignment="1">
      <alignment horizontal="center" wrapText="1"/>
    </xf>
    <xf numFmtId="0" fontId="8" fillId="0" borderId="9" xfId="2" applyFont="1" applyFill="1" applyBorder="1" applyAlignment="1">
      <alignment horizontal="left" wrapText="1"/>
    </xf>
    <xf numFmtId="0" fontId="8" fillId="0" borderId="9" xfId="2" applyFont="1" applyFill="1" applyBorder="1" applyAlignment="1">
      <alignment horizontal="center" wrapText="1"/>
    </xf>
    <xf numFmtId="0" fontId="6" fillId="0" borderId="9" xfId="2" applyFont="1" applyFill="1" applyBorder="1" applyAlignment="1">
      <alignment horizontal="center" vertical="center"/>
    </xf>
    <xf numFmtId="0" fontId="2" fillId="0" borderId="0" xfId="0" applyFont="1" applyFill="1"/>
    <xf numFmtId="0" fontId="7" fillId="0" borderId="9" xfId="2" applyFont="1" applyFill="1" applyBorder="1" applyAlignment="1">
      <alignment horizontal="center" vertical="center"/>
    </xf>
    <xf numFmtId="49" fontId="7" fillId="0" borderId="9" xfId="2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textRotation="90" wrapText="1"/>
    </xf>
    <xf numFmtId="0" fontId="7" fillId="0" borderId="9" xfId="2" applyFont="1" applyFill="1" applyBorder="1" applyAlignment="1">
      <alignment horizontal="left" vertical="center" wrapText="1"/>
    </xf>
    <xf numFmtId="4" fontId="8" fillId="0" borderId="9" xfId="0" applyNumberFormat="1" applyFont="1" applyFill="1" applyBorder="1" applyAlignment="1">
      <alignment horizontal="center" vertical="center"/>
    </xf>
    <xf numFmtId="4" fontId="2" fillId="0" borderId="0" xfId="0" applyNumberFormat="1" applyFont="1" applyFill="1"/>
    <xf numFmtId="49" fontId="6" fillId="0" borderId="9" xfId="2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1" fontId="2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3" fontId="8" fillId="0" borderId="9" xfId="0" applyNumberFormat="1" applyFont="1" applyFill="1" applyBorder="1" applyAlignment="1">
      <alignment horizontal="center" vertical="center"/>
    </xf>
    <xf numFmtId="0" fontId="11" fillId="0" borderId="0" xfId="2" applyFont="1" applyFill="1"/>
    <xf numFmtId="0" fontId="9" fillId="0" borderId="0" xfId="2" applyFont="1" applyFill="1"/>
    <xf numFmtId="0" fontId="6" fillId="0" borderId="9" xfId="2" applyFont="1" applyFill="1" applyBorder="1" applyAlignment="1">
      <alignment horizontal="center" vertical="center" textRotation="90" wrapText="1"/>
    </xf>
    <xf numFmtId="0" fontId="9" fillId="0" borderId="9" xfId="2" applyFont="1" applyFill="1" applyBorder="1" applyAlignment="1">
      <alignment horizontal="center" vertical="center" textRotation="90" wrapText="1"/>
    </xf>
    <xf numFmtId="4" fontId="7" fillId="0" borderId="9" xfId="2" applyNumberFormat="1" applyFont="1" applyFill="1" applyBorder="1" applyAlignment="1">
      <alignment horizontal="center" vertical="center"/>
    </xf>
    <xf numFmtId="2" fontId="7" fillId="0" borderId="9" xfId="2" applyNumberFormat="1" applyFont="1" applyFill="1" applyBorder="1" applyAlignment="1">
      <alignment horizontal="center" vertical="center"/>
    </xf>
    <xf numFmtId="2" fontId="6" fillId="0" borderId="9" xfId="2" applyNumberFormat="1" applyFont="1" applyFill="1" applyBorder="1" applyAlignment="1">
      <alignment horizontal="center" vertical="center"/>
    </xf>
    <xf numFmtId="4" fontId="6" fillId="0" borderId="9" xfId="2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left"/>
    </xf>
    <xf numFmtId="0" fontId="12" fillId="0" borderId="0" xfId="2" applyFont="1" applyFill="1"/>
    <xf numFmtId="0" fontId="3" fillId="0" borderId="0" xfId="0" applyFont="1" applyFill="1"/>
    <xf numFmtId="0" fontId="9" fillId="0" borderId="0" xfId="2" applyFont="1" applyFill="1" applyAlignment="1">
      <alignment vertical="center"/>
    </xf>
    <xf numFmtId="2" fontId="7" fillId="0" borderId="0" xfId="2" applyNumberFormat="1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12" fillId="0" borderId="0" xfId="2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center" vertical="center"/>
    </xf>
    <xf numFmtId="0" fontId="27" fillId="0" borderId="0" xfId="1" applyFont="1" applyFill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0" fontId="16" fillId="0" borderId="0" xfId="2" applyFont="1" applyFill="1" applyAlignment="1">
      <alignment vertical="center"/>
    </xf>
    <xf numFmtId="0" fontId="15" fillId="0" borderId="0" xfId="2" applyFont="1" applyFill="1" applyAlignment="1">
      <alignment vertical="top"/>
    </xf>
    <xf numFmtId="0" fontId="14" fillId="0" borderId="0" xfId="4" applyFont="1" applyFill="1" applyBorder="1" applyAlignment="1"/>
    <xf numFmtId="0" fontId="15" fillId="0" borderId="9" xfId="0" applyFont="1" applyFill="1" applyBorder="1" applyAlignment="1">
      <alignment horizontal="center" vertical="center" textRotation="90" wrapText="1"/>
    </xf>
    <xf numFmtId="0" fontId="14" fillId="0" borderId="9" xfId="2" applyFont="1" applyFill="1" applyBorder="1" applyAlignment="1">
      <alignment horizontal="center" vertical="center" wrapText="1"/>
    </xf>
    <xf numFmtId="0" fontId="14" fillId="0" borderId="9" xfId="2" applyFont="1" applyFill="1" applyBorder="1" applyAlignment="1">
      <alignment horizontal="left" vertical="center" wrapText="1"/>
    </xf>
    <xf numFmtId="2" fontId="14" fillId="0" borderId="9" xfId="0" applyNumberFormat="1" applyFont="1" applyFill="1" applyBorder="1" applyAlignment="1">
      <alignment horizontal="center" vertical="center"/>
    </xf>
    <xf numFmtId="0" fontId="15" fillId="0" borderId="9" xfId="2" applyFont="1" applyFill="1" applyBorder="1" applyAlignment="1">
      <alignment horizontal="center" vertical="center"/>
    </xf>
    <xf numFmtId="0" fontId="15" fillId="0" borderId="9" xfId="2" applyFont="1" applyFill="1" applyBorder="1" applyAlignment="1">
      <alignment horizontal="left" vertical="center" wrapText="1"/>
    </xf>
    <xf numFmtId="2" fontId="15" fillId="0" borderId="9" xfId="0" applyNumberFormat="1" applyFont="1" applyFill="1" applyBorder="1" applyAlignment="1">
      <alignment horizontal="center" vertical="center"/>
    </xf>
    <xf numFmtId="0" fontId="15" fillId="0" borderId="9" xfId="2" applyFont="1" applyFill="1" applyBorder="1" applyAlignment="1">
      <alignment horizontal="center" vertical="center" wrapText="1"/>
    </xf>
    <xf numFmtId="0" fontId="14" fillId="0" borderId="0" xfId="0" applyFont="1" applyFill="1"/>
    <xf numFmtId="49" fontId="14" fillId="0" borderId="9" xfId="2" applyNumberFormat="1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0" xfId="0" applyFont="1" applyFill="1" applyBorder="1"/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14" fillId="0" borderId="0" xfId="3" applyFont="1" applyFill="1" applyAlignment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vertical="top"/>
    </xf>
    <xf numFmtId="0" fontId="2" fillId="0" borderId="0" xfId="0" applyFont="1" applyFill="1" applyAlignment="1"/>
    <xf numFmtId="0" fontId="5" fillId="0" borderId="0" xfId="2" applyFont="1" applyFill="1" applyAlignment="1">
      <alignment vertical="center"/>
    </xf>
    <xf numFmtId="0" fontId="5" fillId="0" borderId="0" xfId="2" applyFont="1" applyFill="1" applyAlignment="1"/>
    <xf numFmtId="0" fontId="6" fillId="0" borderId="0" xfId="2" applyFont="1" applyFill="1" applyAlignment="1">
      <alignment horizontal="right"/>
    </xf>
    <xf numFmtId="0" fontId="5" fillId="0" borderId="0" xfId="2" applyFont="1" applyFill="1" applyAlignment="1">
      <alignment vertical="center" wrapText="1"/>
    </xf>
    <xf numFmtId="0" fontId="6" fillId="0" borderId="0" xfId="2" applyFont="1" applyFill="1" applyAlignment="1">
      <alignment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right" vertical="center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6" fillId="0" borderId="9" xfId="2" applyFont="1" applyFill="1" applyBorder="1" applyAlignment="1">
      <alignment horizontal="left" vertical="center" wrapText="1"/>
    </xf>
    <xf numFmtId="0" fontId="10" fillId="0" borderId="0" xfId="2" applyFont="1" applyFill="1" applyAlignment="1">
      <alignment horizontal="center" vertical="center"/>
    </xf>
    <xf numFmtId="0" fontId="15" fillId="0" borderId="9" xfId="5" applyFont="1" applyFill="1" applyBorder="1" applyAlignment="1">
      <alignment horizontal="center" vertical="center" wrapText="1"/>
    </xf>
    <xf numFmtId="0" fontId="15" fillId="0" borderId="9" xfId="5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0" borderId="0" xfId="2" applyFont="1" applyFill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right"/>
    </xf>
    <xf numFmtId="3" fontId="2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14" fillId="0" borderId="0" xfId="3" applyFont="1" applyFill="1" applyBorder="1" applyAlignment="1">
      <alignment vertical="center" wrapText="1"/>
    </xf>
    <xf numFmtId="0" fontId="10" fillId="0" borderId="0" xfId="2" applyFont="1" applyFill="1" applyAlignment="1">
      <alignment vertical="center" wrapText="1"/>
    </xf>
    <xf numFmtId="0" fontId="8" fillId="0" borderId="0" xfId="4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6" fillId="0" borderId="9" xfId="2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 vertical="center"/>
    </xf>
    <xf numFmtId="2" fontId="2" fillId="0" borderId="9" xfId="5" applyNumberFormat="1" applyFont="1" applyFill="1" applyBorder="1" applyAlignment="1">
      <alignment horizontal="center" vertical="center"/>
    </xf>
    <xf numFmtId="49" fontId="22" fillId="2" borderId="9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 indent="2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2" fontId="4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2" fontId="2" fillId="0" borderId="0" xfId="2" applyNumberFormat="1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2" fontId="4" fillId="0" borderId="0" xfId="2" applyNumberFormat="1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2" fontId="8" fillId="0" borderId="0" xfId="2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9" xfId="2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vertical="top"/>
    </xf>
    <xf numFmtId="0" fontId="15" fillId="0" borderId="9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15" fillId="0" borderId="4" xfId="5" applyFont="1" applyFill="1" applyBorder="1" applyAlignment="1">
      <alignment horizontal="center" vertical="center"/>
    </xf>
    <xf numFmtId="0" fontId="15" fillId="0" borderId="5" xfId="5" applyFont="1" applyFill="1" applyBorder="1" applyAlignment="1">
      <alignment horizontal="center" vertical="center"/>
    </xf>
    <xf numFmtId="0" fontId="15" fillId="0" borderId="9" xfId="5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4" fillId="0" borderId="13" xfId="4" applyFont="1" applyFill="1" applyBorder="1" applyAlignment="1">
      <alignment horizontal="center"/>
    </xf>
    <xf numFmtId="0" fontId="14" fillId="0" borderId="13" xfId="4" applyFont="1" applyFill="1" applyBorder="1" applyAlignment="1">
      <alignment horizontal="center" vertical="center"/>
    </xf>
    <xf numFmtId="0" fontId="14" fillId="0" borderId="0" xfId="4" applyFont="1" applyFill="1" applyBorder="1" applyAlignment="1">
      <alignment horizontal="center" vertical="center"/>
    </xf>
    <xf numFmtId="0" fontId="15" fillId="0" borderId="1" xfId="5" applyFont="1" applyFill="1" applyBorder="1" applyAlignment="1">
      <alignment horizontal="center" vertical="center" wrapText="1"/>
    </xf>
    <xf numFmtId="0" fontId="15" fillId="0" borderId="6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/>
    </xf>
    <xf numFmtId="0" fontId="14" fillId="0" borderId="0" xfId="3" applyFont="1" applyFill="1" applyBorder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6" fillId="0" borderId="0" xfId="2" applyFont="1" applyFill="1" applyAlignment="1">
      <alignment horizontal="center" vertical="center"/>
    </xf>
    <xf numFmtId="0" fontId="15" fillId="0" borderId="0" xfId="2" applyFont="1" applyFill="1" applyAlignment="1">
      <alignment horizontal="center" vertical="top"/>
    </xf>
    <xf numFmtId="0" fontId="16" fillId="0" borderId="0" xfId="0" applyFont="1" applyFill="1" applyAlignment="1">
      <alignment horizontal="center"/>
    </xf>
    <xf numFmtId="0" fontId="16" fillId="0" borderId="0" xfId="3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8" fillId="0" borderId="13" xfId="4" applyFont="1" applyFill="1" applyBorder="1" applyAlignment="1">
      <alignment horizontal="center"/>
    </xf>
    <xf numFmtId="0" fontId="8" fillId="0" borderId="13" xfId="4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0" xfId="5" applyFont="1" applyFill="1" applyBorder="1" applyAlignment="1">
      <alignment horizontal="center" vertical="center"/>
    </xf>
    <xf numFmtId="0" fontId="15" fillId="0" borderId="0" xfId="5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4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center" vertical="center"/>
    </xf>
    <xf numFmtId="0" fontId="14" fillId="0" borderId="0" xfId="3" applyFont="1" applyFill="1" applyBorder="1" applyAlignment="1">
      <alignment horizontal="center" wrapText="1"/>
    </xf>
    <xf numFmtId="0" fontId="8" fillId="0" borderId="0" xfId="0" applyFont="1" applyFill="1" applyAlignment="1">
      <alignment horizontal="center"/>
    </xf>
    <xf numFmtId="0" fontId="8" fillId="0" borderId="0" xfId="4" applyFont="1" applyFill="1" applyBorder="1" applyAlignment="1">
      <alignment horizontal="center"/>
    </xf>
    <xf numFmtId="0" fontId="2" fillId="0" borderId="0" xfId="0" applyFont="1" applyFill="1" applyAlignment="1">
      <alignment horizontal="right" vertical="center" wrapText="1"/>
    </xf>
    <xf numFmtId="0" fontId="7" fillId="0" borderId="0" xfId="2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9" xfId="4" applyFont="1" applyFill="1" applyBorder="1" applyAlignment="1">
      <alignment horizontal="center" vertical="center" wrapText="1"/>
    </xf>
    <xf numFmtId="0" fontId="8" fillId="0" borderId="30" xfId="6" applyFont="1" applyFill="1" applyBorder="1" applyAlignment="1">
      <alignment horizontal="left" vertical="center" wrapText="1"/>
    </xf>
    <xf numFmtId="0" fontId="8" fillId="0" borderId="23" xfId="6" applyFont="1" applyFill="1" applyBorder="1" applyAlignment="1">
      <alignment horizontal="left" vertical="center" wrapText="1"/>
    </xf>
    <xf numFmtId="0" fontId="14" fillId="0" borderId="0" xfId="3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top"/>
    </xf>
    <xf numFmtId="0" fontId="19" fillId="0" borderId="14" xfId="6" applyFont="1" applyFill="1" applyBorder="1" applyAlignment="1">
      <alignment horizontal="center" vertical="center" wrapText="1"/>
    </xf>
    <xf numFmtId="0" fontId="19" fillId="0" borderId="15" xfId="6" applyFont="1" applyFill="1" applyBorder="1" applyAlignment="1">
      <alignment horizontal="center" vertical="center" wrapText="1"/>
    </xf>
    <xf numFmtId="0" fontId="19" fillId="0" borderId="16" xfId="6" applyFont="1" applyFill="1" applyBorder="1" applyAlignment="1">
      <alignment horizontal="center" vertical="center" wrapText="1"/>
    </xf>
    <xf numFmtId="0" fontId="19" fillId="0" borderId="17" xfId="6" applyFont="1" applyFill="1" applyBorder="1" applyAlignment="1">
      <alignment horizontal="center" vertical="center" wrapText="1"/>
    </xf>
    <xf numFmtId="0" fontId="19" fillId="0" borderId="18" xfId="6" applyFont="1" applyFill="1" applyBorder="1" applyAlignment="1">
      <alignment horizontal="center" vertical="center" wrapText="1"/>
    </xf>
    <xf numFmtId="0" fontId="19" fillId="0" borderId="19" xfId="6" applyFont="1" applyFill="1" applyBorder="1" applyAlignment="1">
      <alignment horizontal="center" vertical="center" wrapText="1"/>
    </xf>
    <xf numFmtId="49" fontId="20" fillId="0" borderId="20" xfId="6" applyNumberFormat="1" applyFont="1" applyFill="1" applyBorder="1" applyAlignment="1">
      <alignment horizontal="center" vertical="center" wrapText="1"/>
    </xf>
    <xf numFmtId="49" fontId="20" fillId="0" borderId="25" xfId="6" applyNumberFormat="1" applyFont="1" applyFill="1" applyBorder="1" applyAlignment="1">
      <alignment horizontal="center" vertical="center" wrapText="1"/>
    </xf>
    <xf numFmtId="0" fontId="21" fillId="0" borderId="21" xfId="6" applyFont="1" applyFill="1" applyBorder="1" applyAlignment="1">
      <alignment horizontal="center" vertical="center" wrapText="1"/>
    </xf>
    <xf numFmtId="0" fontId="21" fillId="0" borderId="9" xfId="6" applyFont="1" applyFill="1" applyBorder="1" applyAlignment="1">
      <alignment horizontal="center" vertical="center" wrapText="1"/>
    </xf>
    <xf numFmtId="0" fontId="21" fillId="0" borderId="24" xfId="6" applyFont="1" applyFill="1" applyBorder="1" applyAlignment="1">
      <alignment horizontal="center" vertical="center" wrapText="1"/>
    </xf>
    <xf numFmtId="0" fontId="21" fillId="0" borderId="3" xfId="6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3" xfId="1"/>
    <cellStyle name="Обычный 3 2" xfId="6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08%20&#1048;&#1085;&#1074;&#1077;&#1089;&#1090;.&#1087;&#1088;&#1086;&#1075;&#1088;&#1072;&#1084;&#1084;&#1072;/1.%20&#1055;&#1088;&#1086;&#1075;&#1088;&#1072;&#1084;&#1084;&#1072;%20&#1052;&#1080;&#1085;&#1046;&#1050;&#1061;/2.%20&#1050;&#1086;&#1088;&#1088;&#1077;&#1082;&#1090;&#1080;&#1088;&#1086;&#1074;&#1082;&#1080;%20&#1048;&#1055;&#1056;/&#1082;&#1086;&#1088;&#1088;%202024/12.%20&#1054;&#1082;&#1086;&#1085;&#1095;&#1072;&#1090;&#1077;&#1083;&#1100;&#1085;&#1072;&#1103;%20&#1074;&#1077;&#1088;&#1089;&#1080;&#1103;%20&#1048;&#1055;&#1056;%20(20.12.24)/1.%20&#1055;&#1088;&#1080;&#1083;&#1086;&#1078;&#1077;&#1085;&#1080;&#1103;%20&#8470;1/I0708_1181447012075_05_0_98_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08%20&#1048;&#1085;&#1074;&#1077;&#1089;&#1090;.&#1087;&#1088;&#1086;&#1075;&#1088;&#1072;&#1084;&#1084;&#1072;/1.%20&#1055;&#1088;&#1086;&#1075;&#1088;&#1072;&#1084;&#1084;&#1072;%20&#1052;&#1080;&#1085;&#1046;&#1050;&#1061;/2.%20&#1050;&#1086;&#1088;&#1088;&#1077;&#1082;&#1090;&#1080;&#1088;&#1086;&#1074;&#1082;&#1080;%20&#1048;&#1055;&#1056;/&#1082;&#1086;&#1088;&#1088;%202024/12.%20&#1054;&#1082;&#1086;&#1085;&#1095;&#1072;&#1090;&#1077;&#1083;&#1100;&#1085;&#1072;&#1103;%20&#1074;&#1077;&#1088;&#1089;&#1080;&#1103;%20&#1048;&#1055;&#1056;%20(20.12.24)/1.%20&#1055;&#1088;&#1080;&#1083;&#1086;&#1078;&#1077;&#1085;&#1080;&#1103;%20&#8470;1/I0708_1181447012075_06_0_98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</sheetNames>
    <sheetDataSet>
      <sheetData sheetId="0" refreshError="1">
        <row r="21">
          <cell r="C21" t="str">
            <v>Г</v>
          </cell>
          <cell r="D21" t="str">
            <v>нд</v>
          </cell>
          <cell r="E21" t="str">
            <v>нд</v>
          </cell>
          <cell r="F21" t="str">
            <v>нд</v>
          </cell>
          <cell r="G21" t="str">
            <v>нд</v>
          </cell>
          <cell r="H21" t="str">
            <v>нд</v>
          </cell>
          <cell r="I21" t="str">
            <v>нд</v>
          </cell>
          <cell r="J21" t="str">
            <v>нд</v>
          </cell>
          <cell r="K21" t="str">
            <v>нд</v>
          </cell>
          <cell r="L21" t="str">
            <v>нд</v>
          </cell>
          <cell r="M21" t="str">
            <v>нд</v>
          </cell>
          <cell r="N21" t="str">
            <v>нд</v>
          </cell>
          <cell r="O21" t="str">
            <v>нд</v>
          </cell>
          <cell r="P21" t="str">
            <v>нд</v>
          </cell>
          <cell r="Q21" t="str">
            <v>нд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>
            <v>21.9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>
            <v>3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>
            <v>18.696999999999999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>
            <v>2</v>
          </cell>
          <cell r="AY21" t="str">
            <v>нд</v>
          </cell>
          <cell r="AZ21" t="str">
            <v>нд</v>
          </cell>
          <cell r="BA21">
            <v>44.832391880000003</v>
          </cell>
          <cell r="BB21" t="str">
            <v>нд</v>
          </cell>
          <cell r="BC21" t="str">
            <v>нд</v>
          </cell>
          <cell r="BD21" t="str">
            <v>нд</v>
          </cell>
          <cell r="BE21" t="str">
            <v>нд</v>
          </cell>
          <cell r="BF21">
            <v>34</v>
          </cell>
          <cell r="BG21" t="str">
            <v>нд</v>
          </cell>
          <cell r="BH21">
            <v>0</v>
          </cell>
          <cell r="BI21">
            <v>28.664389570000004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49</v>
          </cell>
          <cell r="BO21">
            <v>0</v>
          </cell>
          <cell r="BP21">
            <v>0</v>
          </cell>
          <cell r="BQ21">
            <v>30.122227879999997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20</v>
          </cell>
          <cell r="BW21">
            <v>0</v>
          </cell>
          <cell r="BX21">
            <v>0</v>
          </cell>
          <cell r="BY21">
            <v>69.261389570000006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54</v>
          </cell>
          <cell r="CE21">
            <v>0</v>
          </cell>
        </row>
        <row r="22">
          <cell r="C22" t="str">
            <v>Г</v>
          </cell>
          <cell r="D22" t="str">
            <v>нд</v>
          </cell>
          <cell r="E22" t="str">
            <v>нд</v>
          </cell>
          <cell r="F22" t="str">
            <v>нд</v>
          </cell>
          <cell r="G22" t="str">
            <v>нд</v>
          </cell>
          <cell r="H22" t="str">
            <v>нд</v>
          </cell>
          <cell r="I22" t="str">
            <v>нд</v>
          </cell>
          <cell r="J22" t="str">
            <v>нд</v>
          </cell>
          <cell r="K22" t="str">
            <v>нд</v>
          </cell>
          <cell r="L22" t="str">
            <v>нд</v>
          </cell>
          <cell r="M22" t="str">
            <v>нд</v>
          </cell>
          <cell r="N22" t="str">
            <v>нд</v>
          </cell>
          <cell r="O22" t="str">
            <v>нд</v>
          </cell>
          <cell r="P22" t="str">
            <v>нд</v>
          </cell>
          <cell r="Q22" t="str">
            <v>нд</v>
          </cell>
          <cell r="R22" t="str">
            <v>нд</v>
          </cell>
          <cell r="S22" t="str">
            <v>нд</v>
          </cell>
          <cell r="T22" t="str">
            <v>нд</v>
          </cell>
          <cell r="U22" t="str">
            <v>нд</v>
          </cell>
          <cell r="V22" t="str">
            <v>нд</v>
          </cell>
          <cell r="W22" t="str">
            <v>нд</v>
          </cell>
          <cell r="X22" t="str">
            <v>нд</v>
          </cell>
          <cell r="Y22" t="str">
            <v>нд</v>
          </cell>
          <cell r="Z22" t="str">
            <v>нд</v>
          </cell>
          <cell r="AA22" t="str">
            <v>нд</v>
          </cell>
          <cell r="AB22" t="str">
            <v>нд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 t="str">
            <v>нд</v>
          </cell>
          <cell r="AH22" t="str">
            <v>нд</v>
          </cell>
          <cell r="AI22" t="str">
            <v>нд</v>
          </cell>
          <cell r="AJ22" t="str">
            <v>нд</v>
          </cell>
          <cell r="AK22" t="str">
            <v>нд</v>
          </cell>
          <cell r="AL22" t="str">
            <v>нд</v>
          </cell>
          <cell r="AM22" t="str">
            <v>нд</v>
          </cell>
          <cell r="AN22" t="str">
            <v>нд</v>
          </cell>
          <cell r="AO22" t="str">
            <v>нд</v>
          </cell>
          <cell r="AP22" t="str">
            <v>нд</v>
          </cell>
          <cell r="AQ22" t="str">
            <v>нд</v>
          </cell>
          <cell r="AR22" t="str">
            <v>нд</v>
          </cell>
          <cell r="AS22" t="str">
            <v>нд</v>
          </cell>
          <cell r="AT22" t="str">
            <v>нд</v>
          </cell>
          <cell r="AU22" t="str">
            <v>нд</v>
          </cell>
          <cell r="AV22" t="str">
            <v>нд</v>
          </cell>
          <cell r="AW22" t="str">
            <v>нд</v>
          </cell>
          <cell r="AX22" t="str">
            <v>нд</v>
          </cell>
          <cell r="AY22" t="str">
            <v>нд</v>
          </cell>
          <cell r="AZ22" t="str">
            <v>нд</v>
          </cell>
          <cell r="BA22" t="str">
            <v>нд</v>
          </cell>
          <cell r="BB22" t="str">
            <v>нд</v>
          </cell>
          <cell r="BC22" t="str">
            <v>нд</v>
          </cell>
          <cell r="BD22" t="str">
            <v>нд</v>
          </cell>
          <cell r="BE22" t="str">
            <v>нд</v>
          </cell>
          <cell r="BF22" t="str">
            <v>нд</v>
          </cell>
          <cell r="BG22" t="str">
            <v>нд</v>
          </cell>
          <cell r="BH22">
            <v>0</v>
          </cell>
          <cell r="BI22" t="str">
            <v>нд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 t="str">
            <v>нд</v>
          </cell>
          <cell r="BO22">
            <v>0</v>
          </cell>
          <cell r="BP22">
            <v>0</v>
          </cell>
          <cell r="BQ22" t="str">
            <v>нд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 t="str">
            <v>нд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</row>
        <row r="23">
          <cell r="C23" t="str">
            <v>Г</v>
          </cell>
          <cell r="D23" t="str">
            <v>нд</v>
          </cell>
          <cell r="E23" t="str">
            <v>нд</v>
          </cell>
          <cell r="F23" t="str">
            <v>нд</v>
          </cell>
          <cell r="G23" t="str">
            <v>нд</v>
          </cell>
          <cell r="H23" t="str">
            <v>нд</v>
          </cell>
          <cell r="I23" t="str">
            <v>нд</v>
          </cell>
          <cell r="J23" t="str">
            <v>нд</v>
          </cell>
          <cell r="K23" t="str">
            <v>нд</v>
          </cell>
          <cell r="L23" t="str">
            <v>нд</v>
          </cell>
          <cell r="M23" t="str">
            <v>нд</v>
          </cell>
          <cell r="N23" t="str">
            <v>нд</v>
          </cell>
          <cell r="O23" t="str">
            <v>нд</v>
          </cell>
          <cell r="P23" t="str">
            <v>нд</v>
          </cell>
          <cell r="Q23" t="str">
            <v>нд</v>
          </cell>
          <cell r="R23" t="str">
            <v>нд</v>
          </cell>
          <cell r="S23" t="str">
            <v>нд</v>
          </cell>
          <cell r="T23" t="str">
            <v>нд</v>
          </cell>
          <cell r="U23" t="str">
            <v>нд</v>
          </cell>
          <cell r="V23" t="str">
            <v>нд</v>
          </cell>
          <cell r="W23" t="str">
            <v>нд</v>
          </cell>
          <cell r="X23" t="str">
            <v>нд</v>
          </cell>
          <cell r="Y23" t="str">
            <v>нд</v>
          </cell>
          <cell r="Z23" t="str">
            <v>нд</v>
          </cell>
          <cell r="AA23" t="str">
            <v>нд</v>
          </cell>
          <cell r="AB23" t="str">
            <v>нд</v>
          </cell>
          <cell r="AC23">
            <v>17.399999999999999</v>
          </cell>
          <cell r="AD23" t="str">
            <v>нд</v>
          </cell>
          <cell r="AE23" t="str">
            <v>нд</v>
          </cell>
          <cell r="AF23" t="str">
            <v>нд</v>
          </cell>
          <cell r="AG23" t="str">
            <v>нд</v>
          </cell>
          <cell r="AH23">
            <v>2</v>
          </cell>
          <cell r="AI23" t="str">
            <v>нд</v>
          </cell>
          <cell r="AJ23" t="str">
            <v>нд</v>
          </cell>
          <cell r="AK23" t="str">
            <v>нд</v>
          </cell>
          <cell r="AL23" t="str">
            <v>нд</v>
          </cell>
          <cell r="AM23" t="str">
            <v>нд</v>
          </cell>
          <cell r="AN23" t="str">
            <v>нд</v>
          </cell>
          <cell r="AO23" t="str">
            <v>нд</v>
          </cell>
          <cell r="AP23" t="str">
            <v>нд</v>
          </cell>
          <cell r="AQ23" t="str">
            <v>нд</v>
          </cell>
          <cell r="AR23" t="str">
            <v>нд</v>
          </cell>
          <cell r="AS23" t="str">
            <v>нд</v>
          </cell>
          <cell r="AT23" t="str">
            <v>нд</v>
          </cell>
          <cell r="AU23" t="str">
            <v>нд</v>
          </cell>
          <cell r="AV23" t="str">
            <v>нд</v>
          </cell>
          <cell r="AW23" t="str">
            <v>нд</v>
          </cell>
          <cell r="AX23" t="str">
            <v>нд</v>
          </cell>
          <cell r="AY23" t="str">
            <v>нд</v>
          </cell>
          <cell r="AZ23" t="str">
            <v>нд</v>
          </cell>
          <cell r="BA23">
            <v>36.540305830000001</v>
          </cell>
          <cell r="BB23" t="str">
            <v>нд</v>
          </cell>
          <cell r="BC23" t="str">
            <v>нд</v>
          </cell>
          <cell r="BD23" t="str">
            <v>нд</v>
          </cell>
          <cell r="BE23" t="str">
            <v>нд</v>
          </cell>
          <cell r="BF23">
            <v>16</v>
          </cell>
          <cell r="BG23" t="str">
            <v>нд</v>
          </cell>
          <cell r="BH23">
            <v>0</v>
          </cell>
          <cell r="BI23">
            <v>5.49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6</v>
          </cell>
          <cell r="BO23">
            <v>0</v>
          </cell>
          <cell r="BP23">
            <v>0</v>
          </cell>
          <cell r="BQ23">
            <v>21.830141829999999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2</v>
          </cell>
          <cell r="BW23">
            <v>0</v>
          </cell>
          <cell r="BX23">
            <v>0</v>
          </cell>
          <cell r="BY23">
            <v>22.89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8</v>
          </cell>
          <cell r="CE23">
            <v>0</v>
          </cell>
        </row>
        <row r="24">
          <cell r="C24" t="str">
            <v>Г</v>
          </cell>
          <cell r="D24" t="str">
            <v>нд</v>
          </cell>
          <cell r="E24" t="str">
            <v>нд</v>
          </cell>
          <cell r="F24" t="str">
            <v>нд</v>
          </cell>
          <cell r="G24" t="str">
            <v>нд</v>
          </cell>
          <cell r="H24" t="str">
            <v>нд</v>
          </cell>
          <cell r="I24" t="str">
            <v>нд</v>
          </cell>
          <cell r="J24" t="str">
            <v>нд</v>
          </cell>
          <cell r="K24" t="str">
            <v>нд</v>
          </cell>
          <cell r="L24" t="str">
            <v>нд</v>
          </cell>
          <cell r="M24" t="str">
            <v>нд</v>
          </cell>
          <cell r="N24" t="str">
            <v>нд</v>
          </cell>
          <cell r="O24" t="str">
            <v>нд</v>
          </cell>
          <cell r="P24" t="str">
            <v>нд</v>
          </cell>
          <cell r="Q24" t="str">
            <v>нд</v>
          </cell>
          <cell r="R24" t="str">
            <v>нд</v>
          </cell>
          <cell r="S24" t="str">
            <v>нд</v>
          </cell>
          <cell r="T24" t="str">
            <v>нд</v>
          </cell>
          <cell r="U24" t="str">
            <v>нд</v>
          </cell>
          <cell r="V24" t="str">
            <v>нд</v>
          </cell>
          <cell r="W24" t="str">
            <v>нд</v>
          </cell>
          <cell r="X24" t="str">
            <v>нд</v>
          </cell>
          <cell r="Y24" t="str">
            <v>нд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 t="str">
            <v>нд</v>
          </cell>
          <cell r="AH24" t="str">
            <v>нд</v>
          </cell>
          <cell r="AI24" t="str">
            <v>нд</v>
          </cell>
          <cell r="AJ24" t="str">
            <v>нд</v>
          </cell>
          <cell r="AK24" t="str">
            <v>нд</v>
          </cell>
          <cell r="AL24" t="str">
            <v>нд</v>
          </cell>
          <cell r="AM24" t="str">
            <v>нд</v>
          </cell>
          <cell r="AN24" t="str">
            <v>нд</v>
          </cell>
          <cell r="AO24" t="str">
            <v>нд</v>
          </cell>
          <cell r="AP24" t="str">
            <v>нд</v>
          </cell>
          <cell r="AQ24" t="str">
            <v>нд</v>
          </cell>
          <cell r="AR24" t="str">
            <v>нд</v>
          </cell>
          <cell r="AS24" t="str">
            <v>нд</v>
          </cell>
          <cell r="AT24" t="str">
            <v>нд</v>
          </cell>
          <cell r="AU24" t="str">
            <v>нд</v>
          </cell>
          <cell r="AV24" t="str">
            <v>нд</v>
          </cell>
          <cell r="AW24" t="str">
            <v>нд</v>
          </cell>
          <cell r="AX24" t="str">
            <v>нд</v>
          </cell>
          <cell r="AY24" t="str">
            <v>нд</v>
          </cell>
          <cell r="AZ24" t="str">
            <v>нд</v>
          </cell>
          <cell r="BA24" t="str">
            <v>нд</v>
          </cell>
          <cell r="BB24" t="str">
            <v>нд</v>
          </cell>
          <cell r="BC24" t="str">
            <v>нд</v>
          </cell>
          <cell r="BD24" t="str">
            <v>нд</v>
          </cell>
          <cell r="BE24" t="str">
            <v>нд</v>
          </cell>
          <cell r="BF24" t="str">
            <v>нд</v>
          </cell>
          <cell r="BG24" t="str">
            <v>нд</v>
          </cell>
          <cell r="BH24" t="str">
            <v>нд</v>
          </cell>
          <cell r="BI24" t="str">
            <v>нд</v>
          </cell>
          <cell r="BJ24" t="str">
            <v>нд</v>
          </cell>
          <cell r="BK24" t="str">
            <v>нд</v>
          </cell>
          <cell r="BL24" t="str">
            <v>нд</v>
          </cell>
          <cell r="BM24" t="str">
            <v>нд</v>
          </cell>
          <cell r="BN24" t="str">
            <v>нд</v>
          </cell>
          <cell r="BO24" t="str">
            <v>нд</v>
          </cell>
          <cell r="BP24" t="str">
            <v>нд</v>
          </cell>
          <cell r="BQ24" t="str">
            <v>нд</v>
          </cell>
          <cell r="BR24" t="str">
            <v>нд</v>
          </cell>
          <cell r="BS24" t="str">
            <v>нд</v>
          </cell>
          <cell r="BT24" t="str">
            <v>нд</v>
          </cell>
          <cell r="BU24" t="str">
            <v>нд</v>
          </cell>
          <cell r="BV24" t="str">
            <v>нд</v>
          </cell>
          <cell r="BW24" t="str">
            <v>нд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</row>
        <row r="25">
          <cell r="C25" t="str">
            <v>Г</v>
          </cell>
          <cell r="D25" t="str">
            <v>нд</v>
          </cell>
          <cell r="E25" t="str">
            <v>нд</v>
          </cell>
          <cell r="F25" t="str">
            <v>нд</v>
          </cell>
          <cell r="G25" t="str">
            <v>нд</v>
          </cell>
          <cell r="H25" t="str">
            <v>нд</v>
          </cell>
          <cell r="I25" t="str">
            <v>нд</v>
          </cell>
          <cell r="J25" t="str">
            <v>нд</v>
          </cell>
          <cell r="K25" t="str">
            <v>нд</v>
          </cell>
          <cell r="L25" t="str">
            <v>нд</v>
          </cell>
          <cell r="M25" t="str">
            <v>нд</v>
          </cell>
          <cell r="N25" t="str">
            <v>нд</v>
          </cell>
          <cell r="O25" t="str">
            <v>нд</v>
          </cell>
          <cell r="P25" t="str">
            <v>нд</v>
          </cell>
          <cell r="Q25" t="str">
            <v>нд</v>
          </cell>
          <cell r="R25" t="str">
            <v>нд</v>
          </cell>
          <cell r="S25" t="str">
            <v>нд</v>
          </cell>
          <cell r="T25" t="str">
            <v>нд</v>
          </cell>
          <cell r="U25" t="str">
            <v>нд</v>
          </cell>
          <cell r="V25" t="str">
            <v>нд</v>
          </cell>
          <cell r="W25" t="str">
            <v>нд</v>
          </cell>
          <cell r="X25" t="str">
            <v>нд</v>
          </cell>
          <cell r="Y25" t="str">
            <v>нд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 t="str">
            <v>нд</v>
          </cell>
          <cell r="AH25" t="str">
            <v>нд</v>
          </cell>
          <cell r="AI25" t="str">
            <v>нд</v>
          </cell>
          <cell r="AJ25" t="str">
            <v>нд</v>
          </cell>
          <cell r="AK25" t="str">
            <v>нд</v>
          </cell>
          <cell r="AL25" t="str">
            <v>нд</v>
          </cell>
          <cell r="AM25" t="str">
            <v>нд</v>
          </cell>
          <cell r="AN25" t="str">
            <v>нд</v>
          </cell>
          <cell r="AO25" t="str">
            <v>нд</v>
          </cell>
          <cell r="AP25" t="str">
            <v>нд</v>
          </cell>
          <cell r="AQ25" t="str">
            <v>нд</v>
          </cell>
          <cell r="AR25" t="str">
            <v>нд</v>
          </cell>
          <cell r="AS25" t="str">
            <v>нд</v>
          </cell>
          <cell r="AT25" t="str">
            <v>нд</v>
          </cell>
          <cell r="AU25" t="str">
            <v>нд</v>
          </cell>
          <cell r="AV25" t="str">
            <v>нд</v>
          </cell>
          <cell r="AW25" t="str">
            <v>нд</v>
          </cell>
          <cell r="AX25" t="str">
            <v>нд</v>
          </cell>
          <cell r="AY25" t="str">
            <v>нд</v>
          </cell>
          <cell r="AZ25" t="str">
            <v>нд</v>
          </cell>
          <cell r="BA25" t="str">
            <v>нд</v>
          </cell>
          <cell r="BB25" t="str">
            <v>нд</v>
          </cell>
          <cell r="BC25" t="str">
            <v>нд</v>
          </cell>
          <cell r="BD25" t="str">
            <v>нд</v>
          </cell>
          <cell r="BE25" t="str">
            <v>нд</v>
          </cell>
          <cell r="BF25" t="str">
            <v>нд</v>
          </cell>
          <cell r="BG25" t="str">
            <v>нд</v>
          </cell>
          <cell r="BH25" t="str">
            <v>нд</v>
          </cell>
          <cell r="BI25" t="str">
            <v>нд</v>
          </cell>
          <cell r="BJ25" t="str">
            <v>нд</v>
          </cell>
          <cell r="BK25" t="str">
            <v>нд</v>
          </cell>
          <cell r="BL25" t="str">
            <v>нд</v>
          </cell>
          <cell r="BM25" t="str">
            <v>нд</v>
          </cell>
          <cell r="BN25" t="str">
            <v>нд</v>
          </cell>
          <cell r="BO25" t="str">
            <v>нд</v>
          </cell>
          <cell r="BP25" t="str">
            <v>нд</v>
          </cell>
          <cell r="BQ25" t="str">
            <v>нд</v>
          </cell>
          <cell r="BR25" t="str">
            <v>нд</v>
          </cell>
          <cell r="BS25" t="str">
            <v>нд</v>
          </cell>
          <cell r="BT25" t="str">
            <v>нд</v>
          </cell>
          <cell r="BU25" t="str">
            <v>нд</v>
          </cell>
          <cell r="BV25" t="str">
            <v>нд</v>
          </cell>
          <cell r="BW25" t="str">
            <v>нд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</row>
        <row r="26">
          <cell r="C26" t="str">
            <v>Г</v>
          </cell>
          <cell r="D26" t="str">
            <v>нд</v>
          </cell>
          <cell r="E26" t="str">
            <v>нд</v>
          </cell>
          <cell r="F26" t="str">
            <v>нд</v>
          </cell>
          <cell r="G26" t="str">
            <v>нд</v>
          </cell>
          <cell r="H26" t="str">
            <v>нд</v>
          </cell>
          <cell r="I26" t="str">
            <v>нд</v>
          </cell>
          <cell r="J26" t="str">
            <v>нд</v>
          </cell>
          <cell r="K26" t="str">
            <v>нд</v>
          </cell>
          <cell r="L26" t="str">
            <v>нд</v>
          </cell>
          <cell r="M26" t="str">
            <v>нд</v>
          </cell>
          <cell r="N26" t="str">
            <v>нд</v>
          </cell>
          <cell r="O26" t="str">
            <v>нд</v>
          </cell>
          <cell r="P26" t="str">
            <v>нд</v>
          </cell>
          <cell r="Q26" t="str">
            <v>нд</v>
          </cell>
          <cell r="R26" t="str">
            <v>нд</v>
          </cell>
          <cell r="S26" t="str">
            <v>нд</v>
          </cell>
          <cell r="T26" t="str">
            <v>нд</v>
          </cell>
          <cell r="U26" t="str">
            <v>нд</v>
          </cell>
          <cell r="V26" t="str">
            <v>нд</v>
          </cell>
          <cell r="W26" t="str">
            <v>нд</v>
          </cell>
          <cell r="X26" t="str">
            <v>нд</v>
          </cell>
          <cell r="Y26" t="str">
            <v>нд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 t="str">
            <v>нд</v>
          </cell>
          <cell r="AH26" t="str">
            <v>нд</v>
          </cell>
          <cell r="AI26" t="str">
            <v>нд</v>
          </cell>
          <cell r="AJ26" t="str">
            <v>нд</v>
          </cell>
          <cell r="AK26" t="str">
            <v>нд</v>
          </cell>
          <cell r="AL26" t="str">
            <v>нд</v>
          </cell>
          <cell r="AM26" t="str">
            <v>нд</v>
          </cell>
          <cell r="AN26" t="str">
            <v>нд</v>
          </cell>
          <cell r="AO26" t="str">
            <v>нд</v>
          </cell>
          <cell r="AP26" t="str">
            <v>нд</v>
          </cell>
          <cell r="AQ26" t="str">
            <v>нд</v>
          </cell>
          <cell r="AR26" t="str">
            <v>нд</v>
          </cell>
          <cell r="AS26" t="str">
            <v>нд</v>
          </cell>
          <cell r="AT26" t="str">
            <v>нд</v>
          </cell>
          <cell r="AU26" t="str">
            <v>нд</v>
          </cell>
          <cell r="AV26" t="str">
            <v>нд</v>
          </cell>
          <cell r="AW26" t="str">
            <v>нд</v>
          </cell>
          <cell r="AX26" t="str">
            <v>нд</v>
          </cell>
          <cell r="AY26" t="str">
            <v>нд</v>
          </cell>
          <cell r="AZ26" t="str">
            <v>нд</v>
          </cell>
          <cell r="BA26" t="str">
            <v>нд</v>
          </cell>
          <cell r="BB26" t="str">
            <v>нд</v>
          </cell>
          <cell r="BC26" t="str">
            <v>нд</v>
          </cell>
          <cell r="BD26" t="str">
            <v>нд</v>
          </cell>
          <cell r="BE26" t="str">
            <v>нд</v>
          </cell>
          <cell r="BF26" t="str">
            <v>нд</v>
          </cell>
          <cell r="BG26" t="str">
            <v>нд</v>
          </cell>
          <cell r="BH26" t="str">
            <v>нд</v>
          </cell>
          <cell r="BI26" t="str">
            <v>нд</v>
          </cell>
          <cell r="BJ26" t="str">
            <v>нд</v>
          </cell>
          <cell r="BK26" t="str">
            <v>нд</v>
          </cell>
          <cell r="BL26" t="str">
            <v>нд</v>
          </cell>
          <cell r="BM26" t="str">
            <v>нд</v>
          </cell>
          <cell r="BN26" t="str">
            <v>нд</v>
          </cell>
          <cell r="BO26" t="str">
            <v>нд</v>
          </cell>
          <cell r="BP26" t="str">
            <v>нд</v>
          </cell>
          <cell r="BQ26" t="str">
            <v>нд</v>
          </cell>
          <cell r="BR26" t="str">
            <v>нд</v>
          </cell>
          <cell r="BS26" t="str">
            <v>нд</v>
          </cell>
          <cell r="BT26" t="str">
            <v>нд</v>
          </cell>
          <cell r="BU26" t="str">
            <v>нд</v>
          </cell>
          <cell r="BV26" t="str">
            <v>нд</v>
          </cell>
          <cell r="BW26" t="str">
            <v>нд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</row>
        <row r="27">
          <cell r="C27" t="str">
            <v>Г</v>
          </cell>
          <cell r="D27" t="str">
            <v>нд</v>
          </cell>
          <cell r="E27" t="str">
            <v>нд</v>
          </cell>
          <cell r="F27" t="str">
            <v>нд</v>
          </cell>
          <cell r="G27" t="str">
            <v>нд</v>
          </cell>
          <cell r="H27" t="str">
            <v>нд</v>
          </cell>
          <cell r="I27" t="str">
            <v>нд</v>
          </cell>
          <cell r="J27" t="str">
            <v>нд</v>
          </cell>
          <cell r="K27" t="str">
            <v>нд</v>
          </cell>
          <cell r="L27" t="str">
            <v>нд</v>
          </cell>
          <cell r="M27" t="str">
            <v>нд</v>
          </cell>
          <cell r="N27" t="str">
            <v>нд</v>
          </cell>
          <cell r="O27" t="str">
            <v>нд</v>
          </cell>
          <cell r="P27" t="str">
            <v>нд</v>
          </cell>
          <cell r="Q27" t="str">
            <v>нд</v>
          </cell>
          <cell r="R27" t="str">
            <v>нд</v>
          </cell>
          <cell r="S27" t="str">
            <v>нд</v>
          </cell>
          <cell r="T27" t="str">
            <v>нд</v>
          </cell>
          <cell r="U27" t="str">
            <v>нд</v>
          </cell>
          <cell r="V27" t="str">
            <v>нд</v>
          </cell>
          <cell r="W27" t="str">
            <v>нд</v>
          </cell>
          <cell r="X27" t="str">
            <v>нд</v>
          </cell>
          <cell r="Y27" t="str">
            <v>нд</v>
          </cell>
          <cell r="Z27" t="str">
            <v>нд</v>
          </cell>
          <cell r="AA27" t="str">
            <v>нд</v>
          </cell>
          <cell r="AB27" t="str">
            <v>нд</v>
          </cell>
          <cell r="AC27">
            <v>4.5</v>
          </cell>
          <cell r="AD27" t="str">
            <v>нд</v>
          </cell>
          <cell r="AE27" t="str">
            <v>нд</v>
          </cell>
          <cell r="AF27" t="str">
            <v>нд</v>
          </cell>
          <cell r="AG27" t="str">
            <v>нд</v>
          </cell>
          <cell r="AH27">
            <v>1</v>
          </cell>
          <cell r="AI27" t="str">
            <v>нд</v>
          </cell>
          <cell r="AJ27" t="str">
            <v>нд</v>
          </cell>
          <cell r="AK27" t="str">
            <v>нд</v>
          </cell>
          <cell r="AL27" t="str">
            <v>нд</v>
          </cell>
          <cell r="AM27" t="str">
            <v>нд</v>
          </cell>
          <cell r="AN27" t="str">
            <v>нд</v>
          </cell>
          <cell r="AO27" t="str">
            <v>нд</v>
          </cell>
          <cell r="AP27" t="str">
            <v>нд</v>
          </cell>
          <cell r="AQ27" t="str">
            <v>нд</v>
          </cell>
          <cell r="AR27" t="str">
            <v>нд</v>
          </cell>
          <cell r="AS27">
            <v>18.696999999999999</v>
          </cell>
          <cell r="AT27" t="str">
            <v>нд</v>
          </cell>
          <cell r="AU27" t="str">
            <v>нд</v>
          </cell>
          <cell r="AV27" t="str">
            <v>нд</v>
          </cell>
          <cell r="AW27" t="str">
            <v>нд</v>
          </cell>
          <cell r="AX27">
            <v>2</v>
          </cell>
          <cell r="AY27" t="str">
            <v>нд</v>
          </cell>
          <cell r="AZ27" t="str">
            <v>нд</v>
          </cell>
          <cell r="BA27">
            <v>8.29208605</v>
          </cell>
          <cell r="BB27" t="str">
            <v>нд</v>
          </cell>
          <cell r="BC27" t="str">
            <v>нд</v>
          </cell>
          <cell r="BD27" t="str">
            <v>нд</v>
          </cell>
          <cell r="BE27" t="str">
            <v>нд</v>
          </cell>
          <cell r="BF27">
            <v>18</v>
          </cell>
          <cell r="BG27" t="str">
            <v>нд</v>
          </cell>
          <cell r="BH27">
            <v>0</v>
          </cell>
          <cell r="BI27">
            <v>23.174389570000002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43</v>
          </cell>
          <cell r="BO27">
            <v>0</v>
          </cell>
          <cell r="BP27">
            <v>0</v>
          </cell>
          <cell r="BQ27">
            <v>8.29208605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18</v>
          </cell>
          <cell r="BW27">
            <v>0</v>
          </cell>
          <cell r="BX27">
            <v>0</v>
          </cell>
          <cell r="BY27">
            <v>46.371389570000005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46</v>
          </cell>
          <cell r="CE27">
            <v>0</v>
          </cell>
        </row>
        <row r="28">
          <cell r="C28" t="str">
            <v>Г</v>
          </cell>
          <cell r="D28" t="str">
            <v>нд</v>
          </cell>
          <cell r="E28" t="str">
            <v>нд</v>
          </cell>
          <cell r="F28" t="str">
            <v>нд</v>
          </cell>
          <cell r="G28" t="str">
            <v>нд</v>
          </cell>
          <cell r="H28" t="str">
            <v>нд</v>
          </cell>
          <cell r="I28" t="str">
            <v>нд</v>
          </cell>
          <cell r="J28" t="str">
            <v>нд</v>
          </cell>
          <cell r="K28" t="str">
            <v>нд</v>
          </cell>
          <cell r="L28" t="str">
            <v>нд</v>
          </cell>
          <cell r="M28" t="str">
            <v>нд</v>
          </cell>
          <cell r="N28" t="str">
            <v>нд</v>
          </cell>
          <cell r="O28" t="str">
            <v>нд</v>
          </cell>
          <cell r="P28" t="str">
            <v>нд</v>
          </cell>
          <cell r="Q28" t="str">
            <v>нд</v>
          </cell>
          <cell r="R28" t="str">
            <v>нд</v>
          </cell>
          <cell r="S28" t="str">
            <v>нд</v>
          </cell>
          <cell r="T28" t="str">
            <v>нд</v>
          </cell>
          <cell r="U28" t="str">
            <v>нд</v>
          </cell>
          <cell r="V28" t="str">
            <v>нд</v>
          </cell>
          <cell r="W28" t="str">
            <v>нд</v>
          </cell>
          <cell r="X28" t="str">
            <v>нд</v>
          </cell>
          <cell r="Y28" t="str">
            <v>нд</v>
          </cell>
          <cell r="Z28" t="str">
            <v>нд</v>
          </cell>
          <cell r="AA28" t="str">
            <v>нд</v>
          </cell>
          <cell r="AB28" t="str">
            <v>нд</v>
          </cell>
          <cell r="AC28">
            <v>21.9</v>
          </cell>
          <cell r="AD28" t="str">
            <v>нд</v>
          </cell>
          <cell r="AE28" t="str">
            <v>нд</v>
          </cell>
          <cell r="AF28" t="str">
            <v>нд</v>
          </cell>
          <cell r="AG28" t="str">
            <v>нд</v>
          </cell>
          <cell r="AH28">
            <v>3</v>
          </cell>
          <cell r="AI28" t="str">
            <v>нд</v>
          </cell>
          <cell r="AJ28" t="str">
            <v>нд</v>
          </cell>
          <cell r="AK28" t="str">
            <v>нд</v>
          </cell>
          <cell r="AL28" t="str">
            <v>нд</v>
          </cell>
          <cell r="AM28" t="str">
            <v>нд</v>
          </cell>
          <cell r="AN28" t="str">
            <v>нд</v>
          </cell>
          <cell r="AO28" t="str">
            <v>нд</v>
          </cell>
          <cell r="AP28" t="str">
            <v>нд</v>
          </cell>
          <cell r="AQ28" t="str">
            <v>нд</v>
          </cell>
          <cell r="AR28" t="str">
            <v>нд</v>
          </cell>
          <cell r="AS28">
            <v>18.696999999999999</v>
          </cell>
          <cell r="AT28" t="str">
            <v>нд</v>
          </cell>
          <cell r="AU28" t="str">
            <v>нд</v>
          </cell>
          <cell r="AV28" t="str">
            <v>нд</v>
          </cell>
          <cell r="AW28" t="str">
            <v>нд</v>
          </cell>
          <cell r="AX28">
            <v>2</v>
          </cell>
          <cell r="AY28" t="str">
            <v>нд</v>
          </cell>
          <cell r="AZ28" t="str">
            <v>нд</v>
          </cell>
          <cell r="BA28">
            <v>44.832391880000003</v>
          </cell>
          <cell r="BB28" t="str">
            <v>нд</v>
          </cell>
          <cell r="BC28" t="str">
            <v>нд</v>
          </cell>
          <cell r="BD28" t="str">
            <v>нд</v>
          </cell>
          <cell r="BE28" t="str">
            <v>нд</v>
          </cell>
          <cell r="BF28">
            <v>34</v>
          </cell>
          <cell r="BG28" t="str">
            <v>нд</v>
          </cell>
          <cell r="BH28">
            <v>0</v>
          </cell>
          <cell r="BI28">
            <v>28.664389570000004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49</v>
          </cell>
          <cell r="BO28">
            <v>0</v>
          </cell>
          <cell r="BP28">
            <v>0</v>
          </cell>
          <cell r="BQ28">
            <v>30.122227879999997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20</v>
          </cell>
          <cell r="BW28">
            <v>0</v>
          </cell>
          <cell r="BX28">
            <v>0</v>
          </cell>
          <cell r="BY28">
            <v>69.261389570000006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54</v>
          </cell>
          <cell r="CE28">
            <v>0</v>
          </cell>
        </row>
        <row r="29">
          <cell r="C29" t="str">
            <v>Г</v>
          </cell>
          <cell r="D29" t="str">
            <v>нд</v>
          </cell>
          <cell r="E29" t="str">
            <v>нд</v>
          </cell>
          <cell r="F29" t="str">
            <v>нд</v>
          </cell>
          <cell r="G29" t="str">
            <v>нд</v>
          </cell>
          <cell r="H29" t="str">
            <v>нд</v>
          </cell>
          <cell r="I29" t="str">
            <v>нд</v>
          </cell>
          <cell r="J29" t="str">
            <v>нд</v>
          </cell>
          <cell r="K29" t="str">
            <v>нд</v>
          </cell>
          <cell r="L29" t="str">
            <v>нд</v>
          </cell>
          <cell r="M29" t="str">
            <v>нд</v>
          </cell>
          <cell r="N29" t="str">
            <v>нд</v>
          </cell>
          <cell r="O29" t="str">
            <v>нд</v>
          </cell>
          <cell r="P29" t="str">
            <v>нд</v>
          </cell>
          <cell r="Q29" t="str">
            <v>нд</v>
          </cell>
          <cell r="R29" t="str">
            <v>нд</v>
          </cell>
          <cell r="S29" t="str">
            <v>нд</v>
          </cell>
          <cell r="T29" t="str">
            <v>нд</v>
          </cell>
          <cell r="U29" t="str">
            <v>нд</v>
          </cell>
          <cell r="V29" t="str">
            <v>нд</v>
          </cell>
          <cell r="W29" t="str">
            <v>нд</v>
          </cell>
          <cell r="X29" t="str">
            <v>нд</v>
          </cell>
          <cell r="Y29" t="str">
            <v>нд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 t="str">
            <v>нд</v>
          </cell>
          <cell r="AH29" t="str">
            <v>нд</v>
          </cell>
          <cell r="AI29" t="str">
            <v>нд</v>
          </cell>
          <cell r="AJ29" t="str">
            <v>нд</v>
          </cell>
          <cell r="AK29" t="str">
            <v>нд</v>
          </cell>
          <cell r="AL29" t="str">
            <v>нд</v>
          </cell>
          <cell r="AM29" t="str">
            <v>нд</v>
          </cell>
          <cell r="AN29" t="str">
            <v>нд</v>
          </cell>
          <cell r="AO29" t="str">
            <v>нд</v>
          </cell>
          <cell r="AP29" t="str">
            <v>нд</v>
          </cell>
          <cell r="AQ29" t="str">
            <v>нд</v>
          </cell>
          <cell r="AR29" t="str">
            <v>нд</v>
          </cell>
          <cell r="AS29" t="str">
            <v>нд</v>
          </cell>
          <cell r="AT29" t="str">
            <v>нд</v>
          </cell>
          <cell r="AU29" t="str">
            <v>нд</v>
          </cell>
          <cell r="AV29" t="str">
            <v>нд</v>
          </cell>
          <cell r="AW29" t="str">
            <v>нд</v>
          </cell>
          <cell r="AX29" t="str">
            <v>нд</v>
          </cell>
          <cell r="AY29" t="str">
            <v>нд</v>
          </cell>
          <cell r="AZ29" t="str">
            <v>нд</v>
          </cell>
          <cell r="BA29" t="str">
            <v>нд</v>
          </cell>
          <cell r="BB29" t="str">
            <v>нд</v>
          </cell>
          <cell r="BC29" t="str">
            <v>нд</v>
          </cell>
          <cell r="BD29" t="str">
            <v>нд</v>
          </cell>
          <cell r="BE29" t="str">
            <v>нд</v>
          </cell>
          <cell r="BF29" t="str">
            <v>нд</v>
          </cell>
          <cell r="BG29" t="str">
            <v>нд</v>
          </cell>
          <cell r="BH29" t="str">
            <v>нд</v>
          </cell>
          <cell r="BI29" t="str">
            <v>нд</v>
          </cell>
          <cell r="BJ29" t="str">
            <v>нд</v>
          </cell>
          <cell r="BK29" t="str">
            <v>нд</v>
          </cell>
          <cell r="BL29" t="str">
            <v>нд</v>
          </cell>
          <cell r="BM29" t="str">
            <v>нд</v>
          </cell>
          <cell r="BN29" t="str">
            <v>нд</v>
          </cell>
          <cell r="BO29" t="str">
            <v>нд</v>
          </cell>
          <cell r="BP29" t="str">
            <v>нд</v>
          </cell>
          <cell r="BQ29" t="str">
            <v>нд</v>
          </cell>
          <cell r="BR29" t="str">
            <v>нд</v>
          </cell>
          <cell r="BS29" t="str">
            <v>нд</v>
          </cell>
          <cell r="BT29" t="str">
            <v>нд</v>
          </cell>
          <cell r="BU29" t="str">
            <v>нд</v>
          </cell>
          <cell r="BV29" t="str">
            <v>нд</v>
          </cell>
          <cell r="BW29" t="str">
            <v>нд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</row>
        <row r="30">
          <cell r="C30" t="str">
            <v>Г</v>
          </cell>
          <cell r="D30" t="str">
            <v>нд</v>
          </cell>
          <cell r="E30" t="str">
            <v>нд</v>
          </cell>
          <cell r="F30" t="str">
            <v>нд</v>
          </cell>
          <cell r="G30" t="str">
            <v>нд</v>
          </cell>
          <cell r="H30" t="str">
            <v>нд</v>
          </cell>
          <cell r="I30" t="str">
            <v>нд</v>
          </cell>
          <cell r="J30" t="str">
            <v>нд</v>
          </cell>
          <cell r="K30" t="str">
            <v>нд</v>
          </cell>
          <cell r="L30" t="str">
            <v>нд</v>
          </cell>
          <cell r="M30" t="str">
            <v>нд</v>
          </cell>
          <cell r="N30" t="str">
            <v>нд</v>
          </cell>
          <cell r="O30" t="str">
            <v>нд</v>
          </cell>
          <cell r="P30" t="str">
            <v>нд</v>
          </cell>
          <cell r="Q30" t="str">
            <v>нд</v>
          </cell>
          <cell r="R30" t="str">
            <v>нд</v>
          </cell>
          <cell r="S30" t="str">
            <v>нд</v>
          </cell>
          <cell r="T30" t="str">
            <v>нд</v>
          </cell>
          <cell r="U30" t="str">
            <v>нд</v>
          </cell>
          <cell r="V30" t="str">
            <v>нд</v>
          </cell>
          <cell r="W30" t="str">
            <v>нд</v>
          </cell>
          <cell r="X30" t="str">
            <v>нд</v>
          </cell>
          <cell r="Y30" t="str">
            <v>нд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 t="str">
            <v>нд</v>
          </cell>
          <cell r="AH30" t="str">
            <v>нд</v>
          </cell>
          <cell r="AI30" t="str">
            <v>нд</v>
          </cell>
          <cell r="AJ30" t="str">
            <v>нд</v>
          </cell>
          <cell r="AK30" t="str">
            <v>нд</v>
          </cell>
          <cell r="AL30" t="str">
            <v>нд</v>
          </cell>
          <cell r="AM30" t="str">
            <v>нд</v>
          </cell>
          <cell r="AN30" t="str">
            <v>нд</v>
          </cell>
          <cell r="AO30" t="str">
            <v>нд</v>
          </cell>
          <cell r="AP30" t="str">
            <v>нд</v>
          </cell>
          <cell r="AQ30" t="str">
            <v>нд</v>
          </cell>
          <cell r="AR30" t="str">
            <v>нд</v>
          </cell>
          <cell r="AS30" t="str">
            <v>нд</v>
          </cell>
          <cell r="AT30" t="str">
            <v>нд</v>
          </cell>
          <cell r="AU30" t="str">
            <v>нд</v>
          </cell>
          <cell r="AV30" t="str">
            <v>нд</v>
          </cell>
          <cell r="AW30" t="str">
            <v>нд</v>
          </cell>
          <cell r="AX30" t="str">
            <v>нд</v>
          </cell>
          <cell r="AY30" t="str">
            <v>нд</v>
          </cell>
          <cell r="AZ30" t="str">
            <v>нд</v>
          </cell>
          <cell r="BA30" t="str">
            <v>нд</v>
          </cell>
          <cell r="BB30" t="str">
            <v>нд</v>
          </cell>
          <cell r="BC30" t="str">
            <v>нд</v>
          </cell>
          <cell r="BD30" t="str">
            <v>нд</v>
          </cell>
          <cell r="BE30" t="str">
            <v>нд</v>
          </cell>
          <cell r="BF30" t="str">
            <v>нд</v>
          </cell>
          <cell r="BG30" t="str">
            <v>нд</v>
          </cell>
          <cell r="BH30" t="str">
            <v>нд</v>
          </cell>
          <cell r="BI30" t="str">
            <v>нд</v>
          </cell>
          <cell r="BJ30" t="str">
            <v>нд</v>
          </cell>
          <cell r="BK30" t="str">
            <v>нд</v>
          </cell>
          <cell r="BL30" t="str">
            <v>нд</v>
          </cell>
          <cell r="BM30" t="str">
            <v>нд</v>
          </cell>
          <cell r="BN30" t="str">
            <v>нд</v>
          </cell>
          <cell r="BO30" t="str">
            <v>нд</v>
          </cell>
          <cell r="BP30" t="str">
            <v>нд</v>
          </cell>
          <cell r="BQ30" t="str">
            <v>нд</v>
          </cell>
          <cell r="BR30" t="str">
            <v>нд</v>
          </cell>
          <cell r="BS30" t="str">
            <v>нд</v>
          </cell>
          <cell r="BT30" t="str">
            <v>нд</v>
          </cell>
          <cell r="BU30" t="str">
            <v>нд</v>
          </cell>
          <cell r="BV30" t="str">
            <v>нд</v>
          </cell>
          <cell r="BW30" t="str">
            <v>нд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</row>
        <row r="31">
          <cell r="C31" t="str">
            <v>Г</v>
          </cell>
          <cell r="D31" t="str">
            <v>нд</v>
          </cell>
          <cell r="E31" t="str">
            <v>нд</v>
          </cell>
          <cell r="F31" t="str">
            <v>нд</v>
          </cell>
          <cell r="G31" t="str">
            <v>нд</v>
          </cell>
          <cell r="H31" t="str">
            <v>нд</v>
          </cell>
          <cell r="I31" t="str">
            <v>нд</v>
          </cell>
          <cell r="J31" t="str">
            <v>нд</v>
          </cell>
          <cell r="K31" t="str">
            <v>нд</v>
          </cell>
          <cell r="L31" t="str">
            <v>нд</v>
          </cell>
          <cell r="M31" t="str">
            <v>нд</v>
          </cell>
          <cell r="N31" t="str">
            <v>нд</v>
          </cell>
          <cell r="O31" t="str">
            <v>нд</v>
          </cell>
          <cell r="P31" t="str">
            <v>нд</v>
          </cell>
          <cell r="Q31" t="str">
            <v>нд</v>
          </cell>
          <cell r="R31" t="str">
            <v>нд</v>
          </cell>
          <cell r="S31" t="str">
            <v>нд</v>
          </cell>
          <cell r="T31" t="str">
            <v>нд</v>
          </cell>
          <cell r="U31" t="str">
            <v>нд</v>
          </cell>
          <cell r="V31" t="str">
            <v>нд</v>
          </cell>
          <cell r="W31" t="str">
            <v>нд</v>
          </cell>
          <cell r="X31" t="str">
            <v>нд</v>
          </cell>
          <cell r="Y31" t="str">
            <v>нд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 t="str">
            <v>нд</v>
          </cell>
          <cell r="AH31" t="str">
            <v>нд</v>
          </cell>
          <cell r="AI31" t="str">
            <v>нд</v>
          </cell>
          <cell r="AJ31" t="str">
            <v>нд</v>
          </cell>
          <cell r="AK31" t="str">
            <v>нд</v>
          </cell>
          <cell r="AL31" t="str">
            <v>нд</v>
          </cell>
          <cell r="AM31" t="str">
            <v>нд</v>
          </cell>
          <cell r="AN31" t="str">
            <v>нд</v>
          </cell>
          <cell r="AO31" t="str">
            <v>нд</v>
          </cell>
          <cell r="AP31" t="str">
            <v>нд</v>
          </cell>
          <cell r="AQ31" t="str">
            <v>нд</v>
          </cell>
          <cell r="AR31" t="str">
            <v>нд</v>
          </cell>
          <cell r="AS31" t="str">
            <v>нд</v>
          </cell>
          <cell r="AT31" t="str">
            <v>нд</v>
          </cell>
          <cell r="AU31" t="str">
            <v>нд</v>
          </cell>
          <cell r="AV31" t="str">
            <v>нд</v>
          </cell>
          <cell r="AW31" t="str">
            <v>нд</v>
          </cell>
          <cell r="AX31" t="str">
            <v>нд</v>
          </cell>
          <cell r="AY31" t="str">
            <v>нд</v>
          </cell>
          <cell r="AZ31" t="str">
            <v>нд</v>
          </cell>
          <cell r="BA31" t="str">
            <v>нд</v>
          </cell>
          <cell r="BB31" t="str">
            <v>нд</v>
          </cell>
          <cell r="BC31" t="str">
            <v>нд</v>
          </cell>
          <cell r="BD31" t="str">
            <v>нд</v>
          </cell>
          <cell r="BE31" t="str">
            <v>нд</v>
          </cell>
          <cell r="BF31" t="str">
            <v>нд</v>
          </cell>
          <cell r="BG31" t="str">
            <v>нд</v>
          </cell>
          <cell r="BH31" t="str">
            <v>нд</v>
          </cell>
          <cell r="BI31" t="str">
            <v>нд</v>
          </cell>
          <cell r="BJ31" t="str">
            <v>нд</v>
          </cell>
          <cell r="BK31" t="str">
            <v>нд</v>
          </cell>
          <cell r="BL31" t="str">
            <v>нд</v>
          </cell>
          <cell r="BM31" t="str">
            <v>нд</v>
          </cell>
          <cell r="BN31" t="str">
            <v>нд</v>
          </cell>
          <cell r="BO31" t="str">
            <v>нд</v>
          </cell>
          <cell r="BP31" t="str">
            <v>нд</v>
          </cell>
          <cell r="BQ31" t="str">
            <v>нд</v>
          </cell>
          <cell r="BR31" t="str">
            <v>нд</v>
          </cell>
          <cell r="BS31" t="str">
            <v>нд</v>
          </cell>
          <cell r="BT31" t="str">
            <v>нд</v>
          </cell>
          <cell r="BU31" t="str">
            <v>нд</v>
          </cell>
          <cell r="BV31" t="str">
            <v>нд</v>
          </cell>
          <cell r="BW31" t="str">
            <v>нд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</row>
        <row r="32">
          <cell r="C32" t="str">
            <v>Г</v>
          </cell>
          <cell r="D32" t="str">
            <v>нд</v>
          </cell>
          <cell r="E32" t="str">
            <v>нд</v>
          </cell>
          <cell r="F32" t="str">
            <v>нд</v>
          </cell>
          <cell r="G32" t="str">
            <v>нд</v>
          </cell>
          <cell r="H32" t="str">
            <v>нд</v>
          </cell>
          <cell r="I32" t="str">
            <v>нд</v>
          </cell>
          <cell r="J32" t="str">
            <v>нд</v>
          </cell>
          <cell r="K32" t="str">
            <v>нд</v>
          </cell>
          <cell r="L32" t="str">
            <v>нд</v>
          </cell>
          <cell r="M32" t="str">
            <v>нд</v>
          </cell>
          <cell r="N32" t="str">
            <v>нд</v>
          </cell>
          <cell r="O32" t="str">
            <v>нд</v>
          </cell>
          <cell r="P32" t="str">
            <v>нд</v>
          </cell>
          <cell r="Q32" t="str">
            <v>нд</v>
          </cell>
          <cell r="R32" t="str">
            <v>нд</v>
          </cell>
          <cell r="S32" t="str">
            <v>нд</v>
          </cell>
          <cell r="T32" t="str">
            <v>нд</v>
          </cell>
          <cell r="U32" t="str">
            <v>нд</v>
          </cell>
          <cell r="V32" t="str">
            <v>нд</v>
          </cell>
          <cell r="W32" t="str">
            <v>нд</v>
          </cell>
          <cell r="X32" t="str">
            <v>нд</v>
          </cell>
          <cell r="Y32" t="str">
            <v>нд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 t="str">
            <v>нд</v>
          </cell>
          <cell r="AH32" t="str">
            <v>нд</v>
          </cell>
          <cell r="AI32" t="str">
            <v>нд</v>
          </cell>
          <cell r="AJ32" t="str">
            <v>нд</v>
          </cell>
          <cell r="AK32" t="str">
            <v>нд</v>
          </cell>
          <cell r="AL32" t="str">
            <v>нд</v>
          </cell>
          <cell r="AM32" t="str">
            <v>нд</v>
          </cell>
          <cell r="AN32" t="str">
            <v>нд</v>
          </cell>
          <cell r="AO32" t="str">
            <v>нд</v>
          </cell>
          <cell r="AP32" t="str">
            <v>нд</v>
          </cell>
          <cell r="AQ32" t="str">
            <v>нд</v>
          </cell>
          <cell r="AR32" t="str">
            <v>нд</v>
          </cell>
          <cell r="AS32" t="str">
            <v>нд</v>
          </cell>
          <cell r="AT32" t="str">
            <v>нд</v>
          </cell>
          <cell r="AU32" t="str">
            <v>нд</v>
          </cell>
          <cell r="AV32" t="str">
            <v>нд</v>
          </cell>
          <cell r="AW32" t="str">
            <v>нд</v>
          </cell>
          <cell r="AX32" t="str">
            <v>нд</v>
          </cell>
          <cell r="AY32" t="str">
            <v>нд</v>
          </cell>
          <cell r="AZ32" t="str">
            <v>нд</v>
          </cell>
          <cell r="BA32" t="str">
            <v>нд</v>
          </cell>
          <cell r="BB32" t="str">
            <v>нд</v>
          </cell>
          <cell r="BC32" t="str">
            <v>нд</v>
          </cell>
          <cell r="BD32" t="str">
            <v>нд</v>
          </cell>
          <cell r="BE32" t="str">
            <v>нд</v>
          </cell>
          <cell r="BF32" t="str">
            <v>нд</v>
          </cell>
          <cell r="BG32" t="str">
            <v>нд</v>
          </cell>
          <cell r="BH32" t="str">
            <v>нд</v>
          </cell>
          <cell r="BI32" t="str">
            <v>нд</v>
          </cell>
          <cell r="BJ32" t="str">
            <v>нд</v>
          </cell>
          <cell r="BK32" t="str">
            <v>нд</v>
          </cell>
          <cell r="BL32" t="str">
            <v>нд</v>
          </cell>
          <cell r="BM32" t="str">
            <v>нд</v>
          </cell>
          <cell r="BN32" t="str">
            <v>нд</v>
          </cell>
          <cell r="BO32" t="str">
            <v>нд</v>
          </cell>
          <cell r="BP32" t="str">
            <v>нд</v>
          </cell>
          <cell r="BQ32" t="str">
            <v>нд</v>
          </cell>
          <cell r="BR32" t="str">
            <v>нд</v>
          </cell>
          <cell r="BS32" t="str">
            <v>нд</v>
          </cell>
          <cell r="BT32" t="str">
            <v>нд</v>
          </cell>
          <cell r="BU32" t="str">
            <v>нд</v>
          </cell>
          <cell r="BV32" t="str">
            <v>нд</v>
          </cell>
          <cell r="BW32" t="str">
            <v>нд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</row>
        <row r="33">
          <cell r="C33" t="str">
            <v>Г</v>
          </cell>
          <cell r="D33" t="str">
            <v>нд</v>
          </cell>
          <cell r="E33" t="str">
            <v>нд</v>
          </cell>
          <cell r="F33" t="str">
            <v>нд</v>
          </cell>
          <cell r="G33" t="str">
            <v>нд</v>
          </cell>
          <cell r="H33" t="str">
            <v>нд</v>
          </cell>
          <cell r="I33" t="str">
            <v>нд</v>
          </cell>
          <cell r="J33" t="str">
            <v>нд</v>
          </cell>
          <cell r="K33" t="str">
            <v>нд</v>
          </cell>
          <cell r="L33" t="str">
            <v>нд</v>
          </cell>
          <cell r="M33" t="str">
            <v>нд</v>
          </cell>
          <cell r="N33" t="str">
            <v>нд</v>
          </cell>
          <cell r="O33" t="str">
            <v>нд</v>
          </cell>
          <cell r="P33" t="str">
            <v>нд</v>
          </cell>
          <cell r="Q33" t="str">
            <v>нд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 t="str">
            <v>нд</v>
          </cell>
          <cell r="BC33" t="str">
            <v>нд</v>
          </cell>
          <cell r="BD33" t="str">
            <v>нд</v>
          </cell>
          <cell r="BE33" t="str">
            <v>нд</v>
          </cell>
          <cell r="BF33" t="str">
            <v>нд</v>
          </cell>
          <cell r="BG33" t="str">
            <v>нд</v>
          </cell>
          <cell r="BH33" t="str">
            <v>нд</v>
          </cell>
          <cell r="BI33" t="str">
            <v>нд</v>
          </cell>
          <cell r="BJ33" t="str">
            <v>нд</v>
          </cell>
          <cell r="BK33" t="str">
            <v>нд</v>
          </cell>
          <cell r="BL33" t="str">
            <v>нд</v>
          </cell>
          <cell r="BM33" t="str">
            <v>нд</v>
          </cell>
          <cell r="BN33" t="str">
            <v>нд</v>
          </cell>
          <cell r="BO33" t="str">
            <v>нд</v>
          </cell>
          <cell r="BP33" t="str">
            <v>нд</v>
          </cell>
          <cell r="BQ33" t="str">
            <v>нд</v>
          </cell>
          <cell r="BR33" t="str">
            <v>нд</v>
          </cell>
          <cell r="BS33" t="str">
            <v>нд</v>
          </cell>
          <cell r="BT33" t="str">
            <v>нд</v>
          </cell>
          <cell r="BU33" t="str">
            <v>нд</v>
          </cell>
          <cell r="BV33" t="str">
            <v>нд</v>
          </cell>
          <cell r="BW33" t="str">
            <v>нд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</row>
        <row r="34">
          <cell r="C34" t="str">
            <v>Г</v>
          </cell>
          <cell r="D34" t="str">
            <v>нд</v>
          </cell>
          <cell r="E34" t="str">
            <v>нд</v>
          </cell>
          <cell r="F34" t="str">
            <v>нд</v>
          </cell>
          <cell r="G34" t="str">
            <v>нд</v>
          </cell>
          <cell r="H34" t="str">
            <v>нд</v>
          </cell>
          <cell r="I34" t="str">
            <v>нд</v>
          </cell>
          <cell r="J34" t="str">
            <v>нд</v>
          </cell>
          <cell r="K34" t="str">
            <v>нд</v>
          </cell>
          <cell r="L34" t="str">
            <v>нд</v>
          </cell>
          <cell r="M34" t="str">
            <v>нд</v>
          </cell>
          <cell r="N34" t="str">
            <v>нд</v>
          </cell>
          <cell r="O34" t="str">
            <v>нд</v>
          </cell>
          <cell r="P34" t="str">
            <v>нд</v>
          </cell>
          <cell r="Q34" t="str">
            <v>нд</v>
          </cell>
          <cell r="R34" t="str">
            <v>нд</v>
          </cell>
          <cell r="S34" t="str">
            <v>нд</v>
          </cell>
          <cell r="T34" t="str">
            <v>нд</v>
          </cell>
          <cell r="U34" t="str">
            <v>нд</v>
          </cell>
          <cell r="V34" t="str">
            <v>нд</v>
          </cell>
          <cell r="W34" t="str">
            <v>нд</v>
          </cell>
          <cell r="X34" t="str">
            <v>нд</v>
          </cell>
          <cell r="Y34" t="str">
            <v>нд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 t="str">
            <v>нд</v>
          </cell>
          <cell r="AH34" t="str">
            <v>нд</v>
          </cell>
          <cell r="AI34" t="str">
            <v>нд</v>
          </cell>
          <cell r="AJ34" t="str">
            <v>нд</v>
          </cell>
          <cell r="AK34" t="str">
            <v>нд</v>
          </cell>
          <cell r="AL34" t="str">
            <v>нд</v>
          </cell>
          <cell r="AM34" t="str">
            <v>нд</v>
          </cell>
          <cell r="AN34" t="str">
            <v>нд</v>
          </cell>
          <cell r="AO34" t="str">
            <v>нд</v>
          </cell>
          <cell r="AP34" t="str">
            <v>нд</v>
          </cell>
          <cell r="AQ34" t="str">
            <v>нд</v>
          </cell>
          <cell r="AR34" t="str">
            <v>нд</v>
          </cell>
          <cell r="AS34" t="str">
            <v>нд</v>
          </cell>
          <cell r="AT34" t="str">
            <v>нд</v>
          </cell>
          <cell r="AU34" t="str">
            <v>нд</v>
          </cell>
          <cell r="AV34" t="str">
            <v>нд</v>
          </cell>
          <cell r="AW34" t="str">
            <v>нд</v>
          </cell>
          <cell r="AX34" t="str">
            <v>нд</v>
          </cell>
          <cell r="AY34" t="str">
            <v>нд</v>
          </cell>
          <cell r="AZ34" t="str">
            <v>нд</v>
          </cell>
          <cell r="BA34" t="str">
            <v>нд</v>
          </cell>
          <cell r="BB34" t="str">
            <v>нд</v>
          </cell>
          <cell r="BC34" t="str">
            <v>нд</v>
          </cell>
          <cell r="BD34" t="str">
            <v>нд</v>
          </cell>
          <cell r="BE34" t="str">
            <v>нд</v>
          </cell>
          <cell r="BF34" t="str">
            <v>нд</v>
          </cell>
          <cell r="BG34" t="str">
            <v>нд</v>
          </cell>
          <cell r="BH34" t="str">
            <v>нд</v>
          </cell>
          <cell r="BI34" t="str">
            <v>нд</v>
          </cell>
          <cell r="BJ34" t="str">
            <v>нд</v>
          </cell>
          <cell r="BK34" t="str">
            <v>нд</v>
          </cell>
          <cell r="BL34" t="str">
            <v>нд</v>
          </cell>
          <cell r="BM34" t="str">
            <v>нд</v>
          </cell>
          <cell r="BN34" t="str">
            <v>нд</v>
          </cell>
          <cell r="BO34" t="str">
            <v>нд</v>
          </cell>
          <cell r="BP34" t="str">
            <v>нд</v>
          </cell>
          <cell r="BQ34" t="str">
            <v>нд</v>
          </cell>
          <cell r="BR34" t="str">
            <v>нд</v>
          </cell>
          <cell r="BS34" t="str">
            <v>нд</v>
          </cell>
          <cell r="BT34" t="str">
            <v>нд</v>
          </cell>
          <cell r="BU34" t="str">
            <v>нд</v>
          </cell>
          <cell r="BV34" t="str">
            <v>нд</v>
          </cell>
          <cell r="BW34" t="str">
            <v>нд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</row>
        <row r="35">
          <cell r="C35" t="str">
            <v>Г</v>
          </cell>
          <cell r="D35" t="str">
            <v>нд</v>
          </cell>
          <cell r="E35" t="str">
            <v>нд</v>
          </cell>
          <cell r="F35" t="str">
            <v>нд</v>
          </cell>
          <cell r="G35" t="str">
            <v>нд</v>
          </cell>
          <cell r="H35" t="str">
            <v>нд</v>
          </cell>
          <cell r="I35" t="str">
            <v>нд</v>
          </cell>
          <cell r="J35" t="str">
            <v>нд</v>
          </cell>
          <cell r="K35" t="str">
            <v>нд</v>
          </cell>
          <cell r="L35" t="str">
            <v>нд</v>
          </cell>
          <cell r="M35" t="str">
            <v>нд</v>
          </cell>
          <cell r="N35" t="str">
            <v>нд</v>
          </cell>
          <cell r="O35" t="str">
            <v>нд</v>
          </cell>
          <cell r="P35" t="str">
            <v>нд</v>
          </cell>
          <cell r="Q35" t="str">
            <v>нд</v>
          </cell>
          <cell r="R35" t="str">
            <v>нд</v>
          </cell>
          <cell r="S35" t="str">
            <v>нд</v>
          </cell>
          <cell r="T35" t="str">
            <v>нд</v>
          </cell>
          <cell r="U35" t="str">
            <v>нд</v>
          </cell>
          <cell r="V35" t="str">
            <v>нд</v>
          </cell>
          <cell r="W35" t="str">
            <v>нд</v>
          </cell>
          <cell r="X35" t="str">
            <v>нд</v>
          </cell>
          <cell r="Y35" t="str">
            <v>нд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 t="str">
            <v>нд</v>
          </cell>
          <cell r="AH35" t="str">
            <v>нд</v>
          </cell>
          <cell r="AI35" t="str">
            <v>нд</v>
          </cell>
          <cell r="AJ35" t="str">
            <v>нд</v>
          </cell>
          <cell r="AK35" t="str">
            <v>нд</v>
          </cell>
          <cell r="AL35" t="str">
            <v>нд</v>
          </cell>
          <cell r="AM35" t="str">
            <v>нд</v>
          </cell>
          <cell r="AN35" t="str">
            <v>нд</v>
          </cell>
          <cell r="AO35" t="str">
            <v>нд</v>
          </cell>
          <cell r="AP35" t="str">
            <v>нд</v>
          </cell>
          <cell r="AQ35" t="str">
            <v>нд</v>
          </cell>
          <cell r="AR35" t="str">
            <v>нд</v>
          </cell>
          <cell r="AS35" t="str">
            <v>нд</v>
          </cell>
          <cell r="AT35" t="str">
            <v>нд</v>
          </cell>
          <cell r="AU35" t="str">
            <v>нд</v>
          </cell>
          <cell r="AV35" t="str">
            <v>нд</v>
          </cell>
          <cell r="AW35" t="str">
            <v>нд</v>
          </cell>
          <cell r="AX35" t="str">
            <v>нд</v>
          </cell>
          <cell r="AY35" t="str">
            <v>нд</v>
          </cell>
          <cell r="AZ35" t="str">
            <v>нд</v>
          </cell>
          <cell r="BA35" t="str">
            <v>нд</v>
          </cell>
          <cell r="BB35" t="str">
            <v>нд</v>
          </cell>
          <cell r="BC35" t="str">
            <v>нд</v>
          </cell>
          <cell r="BD35" t="str">
            <v>нд</v>
          </cell>
          <cell r="BE35" t="str">
            <v>нд</v>
          </cell>
          <cell r="BF35" t="str">
            <v>нд</v>
          </cell>
          <cell r="BG35" t="str">
            <v>нд</v>
          </cell>
          <cell r="BH35" t="str">
            <v>нд</v>
          </cell>
          <cell r="BI35" t="str">
            <v>нд</v>
          </cell>
          <cell r="BJ35" t="str">
            <v>нд</v>
          </cell>
          <cell r="BK35" t="str">
            <v>нд</v>
          </cell>
          <cell r="BL35" t="str">
            <v>нд</v>
          </cell>
          <cell r="BM35" t="str">
            <v>нд</v>
          </cell>
          <cell r="BN35" t="str">
            <v>нд</v>
          </cell>
          <cell r="BO35" t="str">
            <v>нд</v>
          </cell>
          <cell r="BP35" t="str">
            <v>нд</v>
          </cell>
          <cell r="BQ35" t="str">
            <v>нд</v>
          </cell>
          <cell r="BR35" t="str">
            <v>нд</v>
          </cell>
          <cell r="BS35" t="str">
            <v>нд</v>
          </cell>
          <cell r="BT35" t="str">
            <v>нд</v>
          </cell>
          <cell r="BU35" t="str">
            <v>нд</v>
          </cell>
          <cell r="BV35" t="str">
            <v>нд</v>
          </cell>
          <cell r="BW35" t="str">
            <v>нд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</row>
        <row r="36">
          <cell r="C36" t="str">
            <v>Г</v>
          </cell>
          <cell r="D36" t="str">
            <v>нд</v>
          </cell>
          <cell r="E36" t="str">
            <v>нд</v>
          </cell>
          <cell r="F36" t="str">
            <v>нд</v>
          </cell>
          <cell r="G36" t="str">
            <v>нд</v>
          </cell>
          <cell r="H36" t="str">
            <v>нд</v>
          </cell>
          <cell r="I36" t="str">
            <v>нд</v>
          </cell>
          <cell r="J36" t="str">
            <v>нд</v>
          </cell>
          <cell r="K36" t="str">
            <v>нд</v>
          </cell>
          <cell r="L36" t="str">
            <v>нд</v>
          </cell>
          <cell r="M36" t="str">
            <v>нд</v>
          </cell>
          <cell r="N36" t="str">
            <v>нд</v>
          </cell>
          <cell r="O36" t="str">
            <v>нд</v>
          </cell>
          <cell r="P36" t="str">
            <v>нд</v>
          </cell>
          <cell r="Q36" t="str">
            <v>нд</v>
          </cell>
          <cell r="R36" t="str">
            <v>нд</v>
          </cell>
          <cell r="S36" t="str">
            <v>нд</v>
          </cell>
          <cell r="T36" t="str">
            <v>нд</v>
          </cell>
          <cell r="U36" t="str">
            <v>нд</v>
          </cell>
          <cell r="V36" t="str">
            <v>нд</v>
          </cell>
          <cell r="W36" t="str">
            <v>нд</v>
          </cell>
          <cell r="X36" t="str">
            <v>нд</v>
          </cell>
          <cell r="Y36" t="str">
            <v>нд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 t="str">
            <v>нд</v>
          </cell>
          <cell r="AH36" t="str">
            <v>нд</v>
          </cell>
          <cell r="AI36" t="str">
            <v>нд</v>
          </cell>
          <cell r="AJ36" t="str">
            <v>нд</v>
          </cell>
          <cell r="AK36" t="str">
            <v>нд</v>
          </cell>
          <cell r="AL36" t="str">
            <v>нд</v>
          </cell>
          <cell r="AM36" t="str">
            <v>нд</v>
          </cell>
          <cell r="AN36" t="str">
            <v>нд</v>
          </cell>
          <cell r="AO36" t="str">
            <v>нд</v>
          </cell>
          <cell r="AP36" t="str">
            <v>нд</v>
          </cell>
          <cell r="AQ36" t="str">
            <v>нд</v>
          </cell>
          <cell r="AR36" t="str">
            <v>нд</v>
          </cell>
          <cell r="AS36" t="str">
            <v>нд</v>
          </cell>
          <cell r="AT36" t="str">
            <v>нд</v>
          </cell>
          <cell r="AU36" t="str">
            <v>нд</v>
          </cell>
          <cell r="AV36" t="str">
            <v>нд</v>
          </cell>
          <cell r="AW36" t="str">
            <v>нд</v>
          </cell>
          <cell r="AX36" t="str">
            <v>нд</v>
          </cell>
          <cell r="AY36" t="str">
            <v>нд</v>
          </cell>
          <cell r="AZ36" t="str">
            <v>нд</v>
          </cell>
          <cell r="BA36" t="str">
            <v>нд</v>
          </cell>
          <cell r="BB36" t="str">
            <v>нд</v>
          </cell>
          <cell r="BC36" t="str">
            <v>нд</v>
          </cell>
          <cell r="BD36" t="str">
            <v>нд</v>
          </cell>
          <cell r="BE36" t="str">
            <v>нд</v>
          </cell>
          <cell r="BF36" t="str">
            <v>нд</v>
          </cell>
          <cell r="BG36" t="str">
            <v>нд</v>
          </cell>
          <cell r="BH36" t="str">
            <v>нд</v>
          </cell>
          <cell r="BI36" t="str">
            <v>нд</v>
          </cell>
          <cell r="BJ36" t="str">
            <v>нд</v>
          </cell>
          <cell r="BK36" t="str">
            <v>нд</v>
          </cell>
          <cell r="BL36" t="str">
            <v>нд</v>
          </cell>
          <cell r="BM36" t="str">
            <v>нд</v>
          </cell>
          <cell r="BN36" t="str">
            <v>нд</v>
          </cell>
          <cell r="BO36" t="str">
            <v>нд</v>
          </cell>
          <cell r="BP36" t="str">
            <v>нд</v>
          </cell>
          <cell r="BQ36" t="str">
            <v>нд</v>
          </cell>
          <cell r="BR36" t="str">
            <v>нд</v>
          </cell>
          <cell r="BS36" t="str">
            <v>нд</v>
          </cell>
          <cell r="BT36" t="str">
            <v>нд</v>
          </cell>
          <cell r="BU36" t="str">
            <v>нд</v>
          </cell>
          <cell r="BV36" t="str">
            <v>нд</v>
          </cell>
          <cell r="BW36" t="str">
            <v>нд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</row>
        <row r="37">
          <cell r="C37" t="str">
            <v>Г</v>
          </cell>
          <cell r="D37" t="str">
            <v>нд</v>
          </cell>
          <cell r="E37" t="str">
            <v>нд</v>
          </cell>
          <cell r="F37" t="str">
            <v>нд</v>
          </cell>
          <cell r="G37" t="str">
            <v>нд</v>
          </cell>
          <cell r="H37" t="str">
            <v>нд</v>
          </cell>
          <cell r="I37" t="str">
            <v>нд</v>
          </cell>
          <cell r="J37" t="str">
            <v>нд</v>
          </cell>
          <cell r="K37" t="str">
            <v>нд</v>
          </cell>
          <cell r="L37" t="str">
            <v>нд</v>
          </cell>
          <cell r="M37" t="str">
            <v>нд</v>
          </cell>
          <cell r="N37" t="str">
            <v>нд</v>
          </cell>
          <cell r="O37" t="str">
            <v>нд</v>
          </cell>
          <cell r="P37" t="str">
            <v>нд</v>
          </cell>
          <cell r="Q37" t="str">
            <v>нд</v>
          </cell>
          <cell r="R37" t="str">
            <v>нд</v>
          </cell>
          <cell r="S37" t="str">
            <v>нд</v>
          </cell>
          <cell r="T37" t="str">
            <v>нд</v>
          </cell>
          <cell r="U37" t="str">
            <v>нд</v>
          </cell>
          <cell r="V37" t="str">
            <v>нд</v>
          </cell>
          <cell r="W37" t="str">
            <v>нд</v>
          </cell>
          <cell r="X37" t="str">
            <v>нд</v>
          </cell>
          <cell r="Y37" t="str">
            <v>нд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 t="str">
            <v>нд</v>
          </cell>
          <cell r="AH37" t="str">
            <v>нд</v>
          </cell>
          <cell r="AI37" t="str">
            <v>нд</v>
          </cell>
          <cell r="AJ37" t="str">
            <v>нд</v>
          </cell>
          <cell r="AK37" t="str">
            <v>нд</v>
          </cell>
          <cell r="AL37" t="str">
            <v>нд</v>
          </cell>
          <cell r="AM37" t="str">
            <v>нд</v>
          </cell>
          <cell r="AN37" t="str">
            <v>нд</v>
          </cell>
          <cell r="AO37" t="str">
            <v>нд</v>
          </cell>
          <cell r="AP37" t="str">
            <v>нд</v>
          </cell>
          <cell r="AQ37" t="str">
            <v>нд</v>
          </cell>
          <cell r="AR37" t="str">
            <v>нд</v>
          </cell>
          <cell r="AS37" t="str">
            <v>нд</v>
          </cell>
          <cell r="AT37" t="str">
            <v>нд</v>
          </cell>
          <cell r="AU37" t="str">
            <v>нд</v>
          </cell>
          <cell r="AV37" t="str">
            <v>нд</v>
          </cell>
          <cell r="AW37" t="str">
            <v>нд</v>
          </cell>
          <cell r="AX37" t="str">
            <v>нд</v>
          </cell>
          <cell r="AY37" t="str">
            <v>нд</v>
          </cell>
          <cell r="AZ37" t="str">
            <v>нд</v>
          </cell>
          <cell r="BA37" t="str">
            <v>нд</v>
          </cell>
          <cell r="BB37" t="str">
            <v>нд</v>
          </cell>
          <cell r="BC37" t="str">
            <v>нд</v>
          </cell>
          <cell r="BD37" t="str">
            <v>нд</v>
          </cell>
          <cell r="BE37" t="str">
            <v>нд</v>
          </cell>
          <cell r="BF37" t="str">
            <v>нд</v>
          </cell>
          <cell r="BG37" t="str">
            <v>нд</v>
          </cell>
          <cell r="BH37" t="str">
            <v>нд</v>
          </cell>
          <cell r="BI37" t="str">
            <v>нд</v>
          </cell>
          <cell r="BJ37" t="str">
            <v>нд</v>
          </cell>
          <cell r="BK37" t="str">
            <v>нд</v>
          </cell>
          <cell r="BL37" t="str">
            <v>нд</v>
          </cell>
          <cell r="BM37" t="str">
            <v>нд</v>
          </cell>
          <cell r="BN37" t="str">
            <v>нд</v>
          </cell>
          <cell r="BO37" t="str">
            <v>нд</v>
          </cell>
          <cell r="BP37" t="str">
            <v>нд</v>
          </cell>
          <cell r="BQ37" t="str">
            <v>нд</v>
          </cell>
          <cell r="BR37" t="str">
            <v>нд</v>
          </cell>
          <cell r="BS37" t="str">
            <v>нд</v>
          </cell>
          <cell r="BT37" t="str">
            <v>нд</v>
          </cell>
          <cell r="BU37" t="str">
            <v>нд</v>
          </cell>
          <cell r="BV37" t="str">
            <v>нд</v>
          </cell>
          <cell r="BW37" t="str">
            <v>нд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</row>
        <row r="38">
          <cell r="C38" t="str">
            <v>Г</v>
          </cell>
          <cell r="D38" t="str">
            <v>нд</v>
          </cell>
          <cell r="E38" t="str">
            <v>нд</v>
          </cell>
          <cell r="F38" t="str">
            <v>нд</v>
          </cell>
          <cell r="G38" t="str">
            <v>нд</v>
          </cell>
          <cell r="H38" t="str">
            <v>нд</v>
          </cell>
          <cell r="I38" t="str">
            <v>нд</v>
          </cell>
          <cell r="J38" t="str">
            <v>нд</v>
          </cell>
          <cell r="K38" t="str">
            <v>нд</v>
          </cell>
          <cell r="L38" t="str">
            <v>нд</v>
          </cell>
          <cell r="M38" t="str">
            <v>нд</v>
          </cell>
          <cell r="N38" t="str">
            <v>нд</v>
          </cell>
          <cell r="O38" t="str">
            <v>нд</v>
          </cell>
          <cell r="P38" t="str">
            <v>нд</v>
          </cell>
          <cell r="Q38" t="str">
            <v>нд</v>
          </cell>
          <cell r="R38" t="str">
            <v>нд</v>
          </cell>
          <cell r="S38" t="str">
            <v>нд</v>
          </cell>
          <cell r="T38" t="str">
            <v>нд</v>
          </cell>
          <cell r="U38" t="str">
            <v>нд</v>
          </cell>
          <cell r="V38" t="str">
            <v>нд</v>
          </cell>
          <cell r="W38" t="str">
            <v>нд</v>
          </cell>
          <cell r="X38" t="str">
            <v>нд</v>
          </cell>
          <cell r="Y38" t="str">
            <v>нд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 t="str">
            <v>нд</v>
          </cell>
          <cell r="AH38" t="str">
            <v>нд</v>
          </cell>
          <cell r="AI38" t="str">
            <v>нд</v>
          </cell>
          <cell r="AJ38" t="str">
            <v>нд</v>
          </cell>
          <cell r="AK38" t="str">
            <v>нд</v>
          </cell>
          <cell r="AL38" t="str">
            <v>нд</v>
          </cell>
          <cell r="AM38" t="str">
            <v>нд</v>
          </cell>
          <cell r="AN38" t="str">
            <v>нд</v>
          </cell>
          <cell r="AO38" t="str">
            <v>нд</v>
          </cell>
          <cell r="AP38" t="str">
            <v>нд</v>
          </cell>
          <cell r="AQ38" t="str">
            <v>нд</v>
          </cell>
          <cell r="AR38" t="str">
            <v>нд</v>
          </cell>
          <cell r="AS38" t="str">
            <v>нд</v>
          </cell>
          <cell r="AT38" t="str">
            <v>нд</v>
          </cell>
          <cell r="AU38" t="str">
            <v>нд</v>
          </cell>
          <cell r="AV38" t="str">
            <v>нд</v>
          </cell>
          <cell r="AW38" t="str">
            <v>нд</v>
          </cell>
          <cell r="AX38" t="str">
            <v>нд</v>
          </cell>
          <cell r="AY38" t="str">
            <v>нд</v>
          </cell>
          <cell r="AZ38" t="str">
            <v>нд</v>
          </cell>
          <cell r="BA38" t="str">
            <v>нд</v>
          </cell>
          <cell r="BB38" t="str">
            <v>нд</v>
          </cell>
          <cell r="BC38" t="str">
            <v>нд</v>
          </cell>
          <cell r="BD38" t="str">
            <v>нд</v>
          </cell>
          <cell r="BE38" t="str">
            <v>нд</v>
          </cell>
          <cell r="BF38" t="str">
            <v>нд</v>
          </cell>
          <cell r="BG38" t="str">
            <v>нд</v>
          </cell>
          <cell r="BH38" t="str">
            <v>нд</v>
          </cell>
          <cell r="BI38" t="str">
            <v>нд</v>
          </cell>
          <cell r="BJ38" t="str">
            <v>нд</v>
          </cell>
          <cell r="BK38" t="str">
            <v>нд</v>
          </cell>
          <cell r="BL38" t="str">
            <v>нд</v>
          </cell>
          <cell r="BM38" t="str">
            <v>нд</v>
          </cell>
          <cell r="BN38" t="str">
            <v>нд</v>
          </cell>
          <cell r="BO38" t="str">
            <v>нд</v>
          </cell>
          <cell r="BP38" t="str">
            <v>нд</v>
          </cell>
          <cell r="BQ38" t="str">
            <v>нд</v>
          </cell>
          <cell r="BR38" t="str">
            <v>нд</v>
          </cell>
          <cell r="BS38" t="str">
            <v>нд</v>
          </cell>
          <cell r="BT38" t="str">
            <v>нд</v>
          </cell>
          <cell r="BU38" t="str">
            <v>нд</v>
          </cell>
          <cell r="BV38" t="str">
            <v>нд</v>
          </cell>
          <cell r="BW38" t="str">
            <v>нд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</row>
        <row r="39">
          <cell r="C39" t="str">
            <v>Г</v>
          </cell>
          <cell r="D39" t="str">
            <v>нд</v>
          </cell>
          <cell r="E39" t="str">
            <v>нд</v>
          </cell>
          <cell r="F39" t="str">
            <v>нд</v>
          </cell>
          <cell r="G39" t="str">
            <v>нд</v>
          </cell>
          <cell r="H39" t="str">
            <v>нд</v>
          </cell>
          <cell r="I39" t="str">
            <v>нд</v>
          </cell>
          <cell r="J39" t="str">
            <v>нд</v>
          </cell>
          <cell r="K39" t="str">
            <v>нд</v>
          </cell>
          <cell r="L39" t="str">
            <v>нд</v>
          </cell>
          <cell r="M39" t="str">
            <v>нд</v>
          </cell>
          <cell r="N39" t="str">
            <v>нд</v>
          </cell>
          <cell r="O39" t="str">
            <v>нд</v>
          </cell>
          <cell r="P39" t="str">
            <v>нд</v>
          </cell>
          <cell r="Q39" t="str">
            <v>нд</v>
          </cell>
          <cell r="R39" t="str">
            <v>нд</v>
          </cell>
          <cell r="S39" t="str">
            <v>нд</v>
          </cell>
          <cell r="T39" t="str">
            <v>нд</v>
          </cell>
          <cell r="U39" t="str">
            <v>нд</v>
          </cell>
          <cell r="V39" t="str">
            <v>нд</v>
          </cell>
          <cell r="W39" t="str">
            <v>нд</v>
          </cell>
          <cell r="X39" t="str">
            <v>нд</v>
          </cell>
          <cell r="Y39" t="str">
            <v>нд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 t="str">
            <v>нд</v>
          </cell>
          <cell r="AH39" t="str">
            <v>нд</v>
          </cell>
          <cell r="AI39" t="str">
            <v>нд</v>
          </cell>
          <cell r="AJ39" t="str">
            <v>нд</v>
          </cell>
          <cell r="AK39" t="str">
            <v>нд</v>
          </cell>
          <cell r="AL39" t="str">
            <v>нд</v>
          </cell>
          <cell r="AM39" t="str">
            <v>нд</v>
          </cell>
          <cell r="AN39" t="str">
            <v>нд</v>
          </cell>
          <cell r="AO39" t="str">
            <v>нд</v>
          </cell>
          <cell r="AP39" t="str">
            <v>нд</v>
          </cell>
          <cell r="AQ39" t="str">
            <v>нд</v>
          </cell>
          <cell r="AR39" t="str">
            <v>нд</v>
          </cell>
          <cell r="AS39" t="str">
            <v>нд</v>
          </cell>
          <cell r="AT39" t="str">
            <v>нд</v>
          </cell>
          <cell r="AU39" t="str">
            <v>нд</v>
          </cell>
          <cell r="AV39" t="str">
            <v>нд</v>
          </cell>
          <cell r="AW39" t="str">
            <v>нд</v>
          </cell>
          <cell r="AX39" t="str">
            <v>нд</v>
          </cell>
          <cell r="AY39" t="str">
            <v>нд</v>
          </cell>
          <cell r="AZ39" t="str">
            <v>нд</v>
          </cell>
          <cell r="BA39" t="str">
            <v>нд</v>
          </cell>
          <cell r="BB39" t="str">
            <v>нд</v>
          </cell>
          <cell r="BC39" t="str">
            <v>нд</v>
          </cell>
          <cell r="BD39" t="str">
            <v>нд</v>
          </cell>
          <cell r="BE39" t="str">
            <v>нд</v>
          </cell>
          <cell r="BF39" t="str">
            <v>нд</v>
          </cell>
          <cell r="BG39" t="str">
            <v>нд</v>
          </cell>
          <cell r="BH39" t="str">
            <v>нд</v>
          </cell>
          <cell r="BI39" t="str">
            <v>нд</v>
          </cell>
          <cell r="BJ39" t="str">
            <v>нд</v>
          </cell>
          <cell r="BK39" t="str">
            <v>нд</v>
          </cell>
          <cell r="BL39" t="str">
            <v>нд</v>
          </cell>
          <cell r="BM39" t="str">
            <v>нд</v>
          </cell>
          <cell r="BN39" t="str">
            <v>нд</v>
          </cell>
          <cell r="BO39" t="str">
            <v>нд</v>
          </cell>
          <cell r="BP39" t="str">
            <v>нд</v>
          </cell>
          <cell r="BQ39" t="str">
            <v>нд</v>
          </cell>
          <cell r="BR39" t="str">
            <v>нд</v>
          </cell>
          <cell r="BS39" t="str">
            <v>нд</v>
          </cell>
          <cell r="BT39" t="str">
            <v>нд</v>
          </cell>
          <cell r="BU39" t="str">
            <v>нд</v>
          </cell>
          <cell r="BV39" t="str">
            <v>нд</v>
          </cell>
          <cell r="BW39" t="str">
            <v>нд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</row>
        <row r="40">
          <cell r="C40" t="str">
            <v>Г</v>
          </cell>
          <cell r="D40" t="str">
            <v>нд</v>
          </cell>
          <cell r="E40" t="str">
            <v>нд</v>
          </cell>
          <cell r="F40" t="str">
            <v>нд</v>
          </cell>
          <cell r="G40" t="str">
            <v>нд</v>
          </cell>
          <cell r="H40" t="str">
            <v>нд</v>
          </cell>
          <cell r="I40" t="str">
            <v>нд</v>
          </cell>
          <cell r="J40" t="str">
            <v>нд</v>
          </cell>
          <cell r="K40" t="str">
            <v>нд</v>
          </cell>
          <cell r="L40" t="str">
            <v>нд</v>
          </cell>
          <cell r="M40" t="str">
            <v>нд</v>
          </cell>
          <cell r="N40" t="str">
            <v>нд</v>
          </cell>
          <cell r="O40" t="str">
            <v>нд</v>
          </cell>
          <cell r="P40" t="str">
            <v>нд</v>
          </cell>
          <cell r="Q40" t="str">
            <v>нд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 t="str">
            <v>нд</v>
          </cell>
          <cell r="BC40" t="str">
            <v>нд</v>
          </cell>
          <cell r="BD40" t="str">
            <v>нд</v>
          </cell>
          <cell r="BE40" t="str">
            <v>нд</v>
          </cell>
          <cell r="BF40" t="str">
            <v>нд</v>
          </cell>
          <cell r="BG40" t="str">
            <v>нд</v>
          </cell>
          <cell r="BH40" t="str">
            <v>нд</v>
          </cell>
          <cell r="BI40" t="str">
            <v>нд</v>
          </cell>
          <cell r="BJ40" t="str">
            <v>нд</v>
          </cell>
          <cell r="BK40" t="str">
            <v>нд</v>
          </cell>
          <cell r="BL40" t="str">
            <v>нд</v>
          </cell>
          <cell r="BM40" t="str">
            <v>нд</v>
          </cell>
          <cell r="BN40" t="str">
            <v>нд</v>
          </cell>
          <cell r="BO40" t="str">
            <v>нд</v>
          </cell>
          <cell r="BP40" t="str">
            <v>нд</v>
          </cell>
          <cell r="BQ40" t="str">
            <v>нд</v>
          </cell>
          <cell r="BR40" t="str">
            <v>нд</v>
          </cell>
          <cell r="BS40" t="str">
            <v>нд</v>
          </cell>
          <cell r="BT40" t="str">
            <v>нд</v>
          </cell>
          <cell r="BU40" t="str">
            <v>нд</v>
          </cell>
          <cell r="BV40" t="str">
            <v>нд</v>
          </cell>
          <cell r="BW40" t="str">
            <v>нд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</row>
        <row r="41">
          <cell r="C41" t="str">
            <v>К_012</v>
          </cell>
          <cell r="D41" t="str">
            <v>нд</v>
          </cell>
          <cell r="E41" t="str">
            <v>нд</v>
          </cell>
          <cell r="F41" t="str">
            <v>нд</v>
          </cell>
          <cell r="G41" t="str">
            <v>нд</v>
          </cell>
          <cell r="H41" t="str">
            <v>нд</v>
          </cell>
          <cell r="I41" t="str">
            <v>нд</v>
          </cell>
          <cell r="J41" t="str">
            <v>нд</v>
          </cell>
          <cell r="K41" t="str">
            <v>нд</v>
          </cell>
          <cell r="L41" t="str">
            <v>нд</v>
          </cell>
          <cell r="M41" t="str">
            <v>нд</v>
          </cell>
          <cell r="N41" t="str">
            <v>нд</v>
          </cell>
          <cell r="O41" t="str">
            <v>нд</v>
          </cell>
          <cell r="P41" t="str">
            <v>нд</v>
          </cell>
          <cell r="Q41" t="str">
            <v>нд</v>
          </cell>
          <cell r="R41" t="str">
            <v>нд</v>
          </cell>
          <cell r="S41" t="str">
            <v>нд</v>
          </cell>
          <cell r="T41" t="str">
            <v>нд</v>
          </cell>
          <cell r="U41" t="str">
            <v>нд</v>
          </cell>
          <cell r="V41" t="str">
            <v>нд</v>
          </cell>
          <cell r="W41" t="str">
            <v>нд</v>
          </cell>
          <cell r="X41" t="str">
            <v>нд</v>
          </cell>
          <cell r="Y41" t="str">
            <v>нд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 t="str">
            <v>нд</v>
          </cell>
          <cell r="AH41" t="str">
            <v>нд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 t="str">
            <v>нд</v>
          </cell>
          <cell r="AN41" t="str">
            <v>нд</v>
          </cell>
          <cell r="AO41" t="str">
            <v>нд</v>
          </cell>
          <cell r="AP41" t="str">
            <v>нд</v>
          </cell>
          <cell r="AQ41" t="str">
            <v>нд</v>
          </cell>
          <cell r="AR41" t="str">
            <v>нд</v>
          </cell>
          <cell r="AS41" t="str">
            <v>нд</v>
          </cell>
          <cell r="AT41" t="str">
            <v>нд</v>
          </cell>
          <cell r="AU41" t="str">
            <v>нд</v>
          </cell>
          <cell r="AV41" t="str">
            <v>нд</v>
          </cell>
          <cell r="AW41" t="str">
            <v>нд</v>
          </cell>
          <cell r="AX41" t="str">
            <v>нд</v>
          </cell>
          <cell r="AY41" t="str">
            <v>нд</v>
          </cell>
          <cell r="AZ41" t="str">
            <v>нд</v>
          </cell>
          <cell r="BA41" t="str">
            <v>нд</v>
          </cell>
          <cell r="BB41" t="str">
            <v>нд</v>
          </cell>
          <cell r="BC41" t="str">
            <v>нд</v>
          </cell>
          <cell r="BD41" t="str">
            <v>нд</v>
          </cell>
          <cell r="BE41" t="str">
            <v>нд</v>
          </cell>
          <cell r="BF41" t="str">
            <v>нд</v>
          </cell>
          <cell r="BG41" t="str">
            <v>нд</v>
          </cell>
          <cell r="BH41" t="str">
            <v>нд</v>
          </cell>
          <cell r="BI41" t="str">
            <v>нд</v>
          </cell>
          <cell r="BJ41" t="str">
            <v>нд</v>
          </cell>
          <cell r="BK41" t="str">
            <v>нд</v>
          </cell>
          <cell r="BL41" t="str">
            <v>нд</v>
          </cell>
          <cell r="BM41" t="str">
            <v>нд</v>
          </cell>
          <cell r="BN41" t="str">
            <v>нд</v>
          </cell>
          <cell r="BO41" t="str">
            <v>нд</v>
          </cell>
          <cell r="BP41" t="str">
            <v>нд</v>
          </cell>
          <cell r="BQ41" t="str">
            <v>нд</v>
          </cell>
          <cell r="BR41" t="str">
            <v>нд</v>
          </cell>
          <cell r="BS41" t="str">
            <v>нд</v>
          </cell>
          <cell r="BT41" t="str">
            <v>нд</v>
          </cell>
          <cell r="BU41" t="str">
            <v>нд</v>
          </cell>
          <cell r="BV41" t="str">
            <v>нд</v>
          </cell>
          <cell r="BW41" t="str">
            <v>нд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</row>
        <row r="42">
          <cell r="C42" t="str">
            <v>Г</v>
          </cell>
          <cell r="D42" t="str">
            <v>нд</v>
          </cell>
          <cell r="E42" t="str">
            <v>нд</v>
          </cell>
          <cell r="F42" t="str">
            <v>нд</v>
          </cell>
          <cell r="G42" t="str">
            <v>нд</v>
          </cell>
          <cell r="H42" t="str">
            <v>нд</v>
          </cell>
          <cell r="I42" t="str">
            <v>нд</v>
          </cell>
          <cell r="J42" t="str">
            <v>нд</v>
          </cell>
          <cell r="K42" t="str">
            <v>нд</v>
          </cell>
          <cell r="L42" t="str">
            <v>нд</v>
          </cell>
          <cell r="M42" t="str">
            <v>нд</v>
          </cell>
          <cell r="N42" t="str">
            <v>нд</v>
          </cell>
          <cell r="O42" t="str">
            <v>нд</v>
          </cell>
          <cell r="P42" t="str">
            <v>нд</v>
          </cell>
          <cell r="Q42" t="str">
            <v>нд</v>
          </cell>
          <cell r="R42" t="str">
            <v>нд</v>
          </cell>
          <cell r="S42" t="str">
            <v>нд</v>
          </cell>
          <cell r="T42" t="str">
            <v>нд</v>
          </cell>
          <cell r="U42" t="str">
            <v>нд</v>
          </cell>
          <cell r="V42" t="str">
            <v>нд</v>
          </cell>
          <cell r="W42" t="str">
            <v>нд</v>
          </cell>
          <cell r="X42" t="str">
            <v>нд</v>
          </cell>
          <cell r="Y42" t="str">
            <v>нд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 t="str">
            <v>нд</v>
          </cell>
          <cell r="AH42" t="str">
            <v>нд</v>
          </cell>
          <cell r="AI42" t="str">
            <v>нд</v>
          </cell>
          <cell r="AJ42" t="str">
            <v>нд</v>
          </cell>
          <cell r="AK42" t="str">
            <v>нд</v>
          </cell>
          <cell r="AL42" t="str">
            <v>нд</v>
          </cell>
          <cell r="AM42" t="str">
            <v>нд</v>
          </cell>
          <cell r="AN42" t="str">
            <v>нд</v>
          </cell>
          <cell r="AO42" t="str">
            <v>нд</v>
          </cell>
          <cell r="AP42" t="str">
            <v>нд</v>
          </cell>
          <cell r="AQ42" t="str">
            <v>нд</v>
          </cell>
          <cell r="AR42" t="str">
            <v>нд</v>
          </cell>
          <cell r="AS42" t="str">
            <v>нд</v>
          </cell>
          <cell r="AT42" t="str">
            <v>нд</v>
          </cell>
          <cell r="AU42" t="str">
            <v>нд</v>
          </cell>
          <cell r="AV42" t="str">
            <v>нд</v>
          </cell>
          <cell r="AW42" t="str">
            <v>нд</v>
          </cell>
          <cell r="AX42" t="str">
            <v>нд</v>
          </cell>
          <cell r="AY42" t="str">
            <v>нд</v>
          </cell>
          <cell r="AZ42" t="str">
            <v>нд</v>
          </cell>
          <cell r="BA42" t="str">
            <v>нд</v>
          </cell>
          <cell r="BB42" t="str">
            <v>нд</v>
          </cell>
          <cell r="BC42" t="str">
            <v>нд</v>
          </cell>
          <cell r="BD42" t="str">
            <v>нд</v>
          </cell>
          <cell r="BE42" t="str">
            <v>нд</v>
          </cell>
          <cell r="BF42" t="str">
            <v>нд</v>
          </cell>
          <cell r="BG42" t="str">
            <v>нд</v>
          </cell>
          <cell r="BH42" t="str">
            <v>нд</v>
          </cell>
          <cell r="BI42" t="str">
            <v>нд</v>
          </cell>
          <cell r="BJ42" t="str">
            <v>нд</v>
          </cell>
          <cell r="BK42" t="str">
            <v>нд</v>
          </cell>
          <cell r="BL42" t="str">
            <v>нд</v>
          </cell>
          <cell r="BM42" t="str">
            <v>нд</v>
          </cell>
          <cell r="BN42" t="str">
            <v>нд</v>
          </cell>
          <cell r="BO42" t="str">
            <v>нд</v>
          </cell>
          <cell r="BP42" t="str">
            <v>нд</v>
          </cell>
          <cell r="BQ42" t="str">
            <v>нд</v>
          </cell>
          <cell r="BR42" t="str">
            <v>нд</v>
          </cell>
          <cell r="BS42" t="str">
            <v>нд</v>
          </cell>
          <cell r="BT42" t="str">
            <v>нд</v>
          </cell>
          <cell r="BU42" t="str">
            <v>нд</v>
          </cell>
          <cell r="BV42" t="str">
            <v>нд</v>
          </cell>
          <cell r="BW42" t="str">
            <v>нд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</row>
        <row r="43">
          <cell r="C43" t="str">
            <v>Г</v>
          </cell>
          <cell r="D43" t="str">
            <v>нд</v>
          </cell>
          <cell r="E43" t="str">
            <v>нд</v>
          </cell>
          <cell r="F43" t="str">
            <v>нд</v>
          </cell>
          <cell r="G43" t="str">
            <v>нд</v>
          </cell>
          <cell r="H43" t="str">
            <v>нд</v>
          </cell>
          <cell r="I43" t="str">
            <v>нд</v>
          </cell>
          <cell r="J43" t="str">
            <v>нд</v>
          </cell>
          <cell r="K43" t="str">
            <v>нд</v>
          </cell>
          <cell r="L43" t="str">
            <v>нд</v>
          </cell>
          <cell r="M43" t="str">
            <v>нд</v>
          </cell>
          <cell r="N43" t="str">
            <v>нд</v>
          </cell>
          <cell r="O43" t="str">
            <v>нд</v>
          </cell>
          <cell r="P43" t="str">
            <v>нд</v>
          </cell>
          <cell r="Q43" t="str">
            <v>нд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 t="str">
            <v>нд</v>
          </cell>
          <cell r="BC43" t="str">
            <v>нд</v>
          </cell>
          <cell r="BD43" t="str">
            <v>нд</v>
          </cell>
          <cell r="BE43" t="str">
            <v>нд</v>
          </cell>
          <cell r="BF43" t="str">
            <v>нд</v>
          </cell>
          <cell r="BG43" t="str">
            <v>нд</v>
          </cell>
          <cell r="BH43" t="str">
            <v>нд</v>
          </cell>
          <cell r="BI43" t="str">
            <v>нд</v>
          </cell>
          <cell r="BJ43" t="str">
            <v>нд</v>
          </cell>
          <cell r="BK43" t="str">
            <v>нд</v>
          </cell>
          <cell r="BL43" t="str">
            <v>нд</v>
          </cell>
          <cell r="BM43" t="str">
            <v>нд</v>
          </cell>
          <cell r="BN43" t="str">
            <v>нд</v>
          </cell>
          <cell r="BO43" t="str">
            <v>нд</v>
          </cell>
          <cell r="BP43" t="str">
            <v>нд</v>
          </cell>
          <cell r="BQ43" t="str">
            <v>нд</v>
          </cell>
          <cell r="BR43" t="str">
            <v>нд</v>
          </cell>
          <cell r="BS43" t="str">
            <v>нд</v>
          </cell>
          <cell r="BT43" t="str">
            <v>нд</v>
          </cell>
          <cell r="BU43" t="str">
            <v>нд</v>
          </cell>
          <cell r="BV43" t="str">
            <v>нд</v>
          </cell>
          <cell r="BW43" t="str">
            <v>нд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</row>
        <row r="44">
          <cell r="C44" t="str">
            <v>Г</v>
          </cell>
          <cell r="D44" t="str">
            <v>нд</v>
          </cell>
          <cell r="E44" t="str">
            <v>нд</v>
          </cell>
          <cell r="F44" t="str">
            <v>нд</v>
          </cell>
          <cell r="G44" t="str">
            <v>нд</v>
          </cell>
          <cell r="H44" t="str">
            <v>нд</v>
          </cell>
          <cell r="I44" t="str">
            <v>нд</v>
          </cell>
          <cell r="J44" t="str">
            <v>нд</v>
          </cell>
          <cell r="K44" t="str">
            <v>нд</v>
          </cell>
          <cell r="L44" t="str">
            <v>нд</v>
          </cell>
          <cell r="M44" t="str">
            <v>нд</v>
          </cell>
          <cell r="N44" t="str">
            <v>нд</v>
          </cell>
          <cell r="O44" t="str">
            <v>нд</v>
          </cell>
          <cell r="P44" t="str">
            <v>нд</v>
          </cell>
          <cell r="Q44" t="str">
            <v>нд</v>
          </cell>
          <cell r="R44" t="str">
            <v>нд</v>
          </cell>
          <cell r="S44" t="str">
            <v>нд</v>
          </cell>
          <cell r="T44" t="str">
            <v>нд</v>
          </cell>
          <cell r="U44" t="str">
            <v>нд</v>
          </cell>
          <cell r="V44" t="str">
            <v>нд</v>
          </cell>
          <cell r="W44" t="str">
            <v>нд</v>
          </cell>
          <cell r="X44" t="str">
            <v>нд</v>
          </cell>
          <cell r="Y44" t="str">
            <v>нд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 t="str">
            <v>нд</v>
          </cell>
          <cell r="AH44" t="str">
            <v>нд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 t="str">
            <v>нд</v>
          </cell>
          <cell r="AN44" t="str">
            <v>нд</v>
          </cell>
          <cell r="AO44" t="str">
            <v>нд</v>
          </cell>
          <cell r="AP44" t="str">
            <v>нд</v>
          </cell>
          <cell r="AQ44" t="str">
            <v>нд</v>
          </cell>
          <cell r="AR44" t="str">
            <v>нд</v>
          </cell>
          <cell r="AS44" t="str">
            <v>нд</v>
          </cell>
          <cell r="AT44" t="str">
            <v>нд</v>
          </cell>
          <cell r="AU44" t="str">
            <v>нд</v>
          </cell>
          <cell r="AV44" t="str">
            <v>нд</v>
          </cell>
          <cell r="AW44" t="str">
            <v>нд</v>
          </cell>
          <cell r="AX44" t="str">
            <v>нд</v>
          </cell>
          <cell r="AY44" t="str">
            <v>нд</v>
          </cell>
          <cell r="AZ44" t="str">
            <v>нд</v>
          </cell>
          <cell r="BA44" t="str">
            <v>нд</v>
          </cell>
          <cell r="BB44" t="str">
            <v>нд</v>
          </cell>
          <cell r="BC44" t="str">
            <v>нд</v>
          </cell>
          <cell r="BD44" t="str">
            <v>нд</v>
          </cell>
          <cell r="BE44" t="str">
            <v>нд</v>
          </cell>
          <cell r="BF44" t="str">
            <v>нд</v>
          </cell>
          <cell r="BG44" t="str">
            <v>нд</v>
          </cell>
          <cell r="BH44" t="str">
            <v>нд</v>
          </cell>
          <cell r="BI44" t="str">
            <v>нд</v>
          </cell>
          <cell r="BJ44" t="str">
            <v>нд</v>
          </cell>
          <cell r="BK44" t="str">
            <v>нд</v>
          </cell>
          <cell r="BL44" t="str">
            <v>нд</v>
          </cell>
          <cell r="BM44" t="str">
            <v>нд</v>
          </cell>
          <cell r="BN44" t="str">
            <v>нд</v>
          </cell>
          <cell r="BO44" t="str">
            <v>нд</v>
          </cell>
          <cell r="BP44" t="str">
            <v>нд</v>
          </cell>
          <cell r="BQ44" t="str">
            <v>нд</v>
          </cell>
          <cell r="BR44" t="str">
            <v>нд</v>
          </cell>
          <cell r="BS44" t="str">
            <v>нд</v>
          </cell>
          <cell r="BT44" t="str">
            <v>нд</v>
          </cell>
          <cell r="BU44" t="str">
            <v>нд</v>
          </cell>
          <cell r="BV44" t="str">
            <v>нд</v>
          </cell>
          <cell r="BW44" t="str">
            <v>нд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</row>
        <row r="45">
          <cell r="C45" t="str">
            <v>Г</v>
          </cell>
          <cell r="D45" t="str">
            <v>нд</v>
          </cell>
          <cell r="E45" t="str">
            <v>нд</v>
          </cell>
          <cell r="F45" t="str">
            <v>нд</v>
          </cell>
          <cell r="G45" t="str">
            <v>нд</v>
          </cell>
          <cell r="H45" t="str">
            <v>нд</v>
          </cell>
          <cell r="I45" t="str">
            <v>нд</v>
          </cell>
          <cell r="J45" t="str">
            <v>нд</v>
          </cell>
          <cell r="K45" t="str">
            <v>нд</v>
          </cell>
          <cell r="L45" t="str">
            <v>нд</v>
          </cell>
          <cell r="M45" t="str">
            <v>нд</v>
          </cell>
          <cell r="N45" t="str">
            <v>нд</v>
          </cell>
          <cell r="O45" t="str">
            <v>нд</v>
          </cell>
          <cell r="P45" t="str">
            <v>нд</v>
          </cell>
          <cell r="Q45" t="str">
            <v>нд</v>
          </cell>
          <cell r="R45" t="str">
            <v>нд</v>
          </cell>
          <cell r="S45" t="str">
            <v>нд</v>
          </cell>
          <cell r="T45" t="str">
            <v>нд</v>
          </cell>
          <cell r="U45" t="str">
            <v>нд</v>
          </cell>
          <cell r="V45" t="str">
            <v>нд</v>
          </cell>
          <cell r="W45" t="str">
            <v>нд</v>
          </cell>
          <cell r="X45" t="str">
            <v>нд</v>
          </cell>
          <cell r="Y45" t="str">
            <v>нд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 t="str">
            <v>нд</v>
          </cell>
          <cell r="AH45" t="str">
            <v>нд</v>
          </cell>
          <cell r="AI45" t="str">
            <v>нд</v>
          </cell>
          <cell r="AJ45" t="str">
            <v>нд</v>
          </cell>
          <cell r="AK45" t="str">
            <v>нд</v>
          </cell>
          <cell r="AL45" t="str">
            <v>нд</v>
          </cell>
          <cell r="AM45" t="str">
            <v>нд</v>
          </cell>
          <cell r="AN45" t="str">
            <v>нд</v>
          </cell>
          <cell r="AO45" t="str">
            <v>нд</v>
          </cell>
          <cell r="AP45" t="str">
            <v>нд</v>
          </cell>
          <cell r="AQ45" t="str">
            <v>нд</v>
          </cell>
          <cell r="AR45" t="str">
            <v>нд</v>
          </cell>
          <cell r="AS45" t="str">
            <v>нд</v>
          </cell>
          <cell r="AT45" t="str">
            <v>нд</v>
          </cell>
          <cell r="AU45" t="str">
            <v>нд</v>
          </cell>
          <cell r="AV45" t="str">
            <v>нд</v>
          </cell>
          <cell r="AW45" t="str">
            <v>нд</v>
          </cell>
          <cell r="AX45" t="str">
            <v>нд</v>
          </cell>
          <cell r="AY45" t="str">
            <v>нд</v>
          </cell>
          <cell r="AZ45" t="str">
            <v>нд</v>
          </cell>
          <cell r="BA45" t="str">
            <v>нд</v>
          </cell>
          <cell r="BB45" t="str">
            <v>нд</v>
          </cell>
          <cell r="BC45" t="str">
            <v>нд</v>
          </cell>
          <cell r="BD45" t="str">
            <v>нд</v>
          </cell>
          <cell r="BE45" t="str">
            <v>нд</v>
          </cell>
          <cell r="BF45" t="str">
            <v>нд</v>
          </cell>
          <cell r="BG45" t="str">
            <v>нд</v>
          </cell>
          <cell r="BH45" t="str">
            <v>нд</v>
          </cell>
          <cell r="BI45" t="str">
            <v>нд</v>
          </cell>
          <cell r="BJ45" t="str">
            <v>нд</v>
          </cell>
          <cell r="BK45" t="str">
            <v>нд</v>
          </cell>
          <cell r="BL45" t="str">
            <v>нд</v>
          </cell>
          <cell r="BM45" t="str">
            <v>нд</v>
          </cell>
          <cell r="BN45" t="str">
            <v>нд</v>
          </cell>
          <cell r="BO45" t="str">
            <v>нд</v>
          </cell>
          <cell r="BP45" t="str">
            <v>нд</v>
          </cell>
          <cell r="BQ45" t="str">
            <v>нд</v>
          </cell>
          <cell r="BR45" t="str">
            <v>нд</v>
          </cell>
          <cell r="BS45" t="str">
            <v>нд</v>
          </cell>
          <cell r="BT45" t="str">
            <v>нд</v>
          </cell>
          <cell r="BU45" t="str">
            <v>нд</v>
          </cell>
          <cell r="BV45" t="str">
            <v>нд</v>
          </cell>
          <cell r="BW45" t="str">
            <v>нд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</row>
        <row r="46">
          <cell r="C46" t="str">
            <v>Г</v>
          </cell>
          <cell r="D46" t="str">
            <v>нд</v>
          </cell>
          <cell r="E46" t="str">
            <v>нд</v>
          </cell>
          <cell r="F46" t="str">
            <v>нд</v>
          </cell>
          <cell r="G46" t="str">
            <v>нд</v>
          </cell>
          <cell r="H46" t="str">
            <v>нд</v>
          </cell>
          <cell r="I46" t="str">
            <v>нд</v>
          </cell>
          <cell r="J46" t="str">
            <v>нд</v>
          </cell>
          <cell r="K46" t="str">
            <v>нд</v>
          </cell>
          <cell r="L46" t="str">
            <v>нд</v>
          </cell>
          <cell r="M46" t="str">
            <v>нд</v>
          </cell>
          <cell r="N46" t="str">
            <v>нд</v>
          </cell>
          <cell r="O46" t="str">
            <v>нд</v>
          </cell>
          <cell r="P46" t="str">
            <v>нд</v>
          </cell>
          <cell r="Q46" t="str">
            <v>нд</v>
          </cell>
          <cell r="R46" t="str">
            <v>нд</v>
          </cell>
          <cell r="S46" t="str">
            <v>нд</v>
          </cell>
          <cell r="T46" t="str">
            <v>нд</v>
          </cell>
          <cell r="U46" t="str">
            <v>нд</v>
          </cell>
          <cell r="V46" t="str">
            <v>нд</v>
          </cell>
          <cell r="W46" t="str">
            <v>нд</v>
          </cell>
          <cell r="X46" t="str">
            <v>нд</v>
          </cell>
          <cell r="Y46" t="str">
            <v>нд</v>
          </cell>
          <cell r="Z46" t="str">
            <v>нд</v>
          </cell>
          <cell r="AA46" t="str">
            <v>нд</v>
          </cell>
          <cell r="AB46" t="str">
            <v>нд</v>
          </cell>
          <cell r="AC46" t="str">
            <v>нд</v>
          </cell>
          <cell r="AD46" t="str">
            <v>нд</v>
          </cell>
          <cell r="AE46" t="str">
            <v>нд</v>
          </cell>
          <cell r="AF46" t="str">
            <v>нд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 t="str">
            <v>нд</v>
          </cell>
          <cell r="AP46" t="str">
            <v>нд</v>
          </cell>
          <cell r="AQ46" t="str">
            <v>нд</v>
          </cell>
          <cell r="AR46" t="str">
            <v>нд</v>
          </cell>
          <cell r="AS46" t="str">
            <v>нд</v>
          </cell>
          <cell r="AT46" t="str">
            <v>нд</v>
          </cell>
          <cell r="AU46" t="str">
            <v>нд</v>
          </cell>
          <cell r="AV46" t="str">
            <v>нд</v>
          </cell>
          <cell r="AW46" t="str">
            <v>нд</v>
          </cell>
          <cell r="AX46" t="str">
            <v>нд</v>
          </cell>
          <cell r="AY46" t="str">
            <v>нд</v>
          </cell>
          <cell r="AZ46" t="str">
            <v>нд</v>
          </cell>
          <cell r="BA46" t="str">
            <v>нд</v>
          </cell>
          <cell r="BB46" t="str">
            <v>нд</v>
          </cell>
          <cell r="BC46" t="str">
            <v>нд</v>
          </cell>
          <cell r="BD46" t="str">
            <v>нд</v>
          </cell>
          <cell r="BE46" t="str">
            <v>нд</v>
          </cell>
          <cell r="BF46" t="str">
            <v>нд</v>
          </cell>
          <cell r="BG46" t="str">
            <v>нд</v>
          </cell>
          <cell r="BH46" t="str">
            <v>нд</v>
          </cell>
          <cell r="BI46" t="str">
            <v>нд</v>
          </cell>
          <cell r="BJ46" t="str">
            <v>нд</v>
          </cell>
          <cell r="BK46" t="str">
            <v>нд</v>
          </cell>
          <cell r="BL46" t="str">
            <v>нд</v>
          </cell>
          <cell r="BM46" t="str">
            <v>нд</v>
          </cell>
          <cell r="BN46" t="str">
            <v>нд</v>
          </cell>
          <cell r="BO46" t="str">
            <v>нд</v>
          </cell>
          <cell r="BP46" t="str">
            <v>нд</v>
          </cell>
          <cell r="BQ46" t="str">
            <v>нд</v>
          </cell>
          <cell r="BR46" t="str">
            <v>нд</v>
          </cell>
          <cell r="BS46" t="str">
            <v>нд</v>
          </cell>
          <cell r="BT46" t="str">
            <v>нд</v>
          </cell>
          <cell r="BU46" t="str">
            <v>нд</v>
          </cell>
          <cell r="BV46" t="str">
            <v>нд</v>
          </cell>
          <cell r="BW46" t="str">
            <v>нд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</row>
        <row r="47">
          <cell r="C47" t="str">
            <v>Г</v>
          </cell>
          <cell r="D47" t="str">
            <v>нд</v>
          </cell>
          <cell r="E47" t="str">
            <v>нд</v>
          </cell>
          <cell r="F47" t="str">
            <v>нд</v>
          </cell>
          <cell r="G47" t="str">
            <v>нд</v>
          </cell>
          <cell r="H47" t="str">
            <v>нд</v>
          </cell>
          <cell r="I47" t="str">
            <v>нд</v>
          </cell>
          <cell r="J47" t="str">
            <v>нд</v>
          </cell>
          <cell r="K47" t="str">
            <v>нд</v>
          </cell>
          <cell r="L47" t="str">
            <v>нд</v>
          </cell>
          <cell r="M47" t="str">
            <v>нд</v>
          </cell>
          <cell r="N47" t="str">
            <v>нд</v>
          </cell>
          <cell r="O47" t="str">
            <v>нд</v>
          </cell>
          <cell r="P47" t="str">
            <v>нд</v>
          </cell>
          <cell r="Q47" t="str">
            <v>нд</v>
          </cell>
          <cell r="R47" t="str">
            <v>нд</v>
          </cell>
          <cell r="S47" t="str">
            <v>нд</v>
          </cell>
          <cell r="T47" t="str">
            <v>нд</v>
          </cell>
          <cell r="U47" t="str">
            <v>нд</v>
          </cell>
          <cell r="V47" t="str">
            <v>нд</v>
          </cell>
          <cell r="W47" t="str">
            <v>нд</v>
          </cell>
          <cell r="X47" t="str">
            <v>нд</v>
          </cell>
          <cell r="Y47" t="str">
            <v>нд</v>
          </cell>
          <cell r="Z47" t="str">
            <v>нд</v>
          </cell>
          <cell r="AA47" t="str">
            <v>нд</v>
          </cell>
          <cell r="AB47" t="str">
            <v>нд</v>
          </cell>
          <cell r="AC47" t="str">
            <v>нд</v>
          </cell>
          <cell r="AD47" t="str">
            <v>нд</v>
          </cell>
          <cell r="AE47" t="str">
            <v>нд</v>
          </cell>
          <cell r="AF47" t="str">
            <v>нд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 t="str">
            <v>нд</v>
          </cell>
          <cell r="AP47" t="str">
            <v>нд</v>
          </cell>
          <cell r="AQ47" t="str">
            <v>нд</v>
          </cell>
          <cell r="AR47" t="str">
            <v>нд</v>
          </cell>
          <cell r="AS47" t="str">
            <v>нд</v>
          </cell>
          <cell r="AT47" t="str">
            <v>нд</v>
          </cell>
          <cell r="AU47" t="str">
            <v>нд</v>
          </cell>
          <cell r="AV47" t="str">
            <v>нд</v>
          </cell>
          <cell r="AW47" t="str">
            <v>нд</v>
          </cell>
          <cell r="AX47" t="str">
            <v>нд</v>
          </cell>
          <cell r="AY47" t="str">
            <v>нд</v>
          </cell>
          <cell r="AZ47" t="str">
            <v>нд</v>
          </cell>
          <cell r="BA47" t="str">
            <v>нд</v>
          </cell>
          <cell r="BB47" t="str">
            <v>нд</v>
          </cell>
          <cell r="BC47" t="str">
            <v>нд</v>
          </cell>
          <cell r="BD47" t="str">
            <v>нд</v>
          </cell>
          <cell r="BE47" t="str">
            <v>нд</v>
          </cell>
          <cell r="BF47" t="str">
            <v>нд</v>
          </cell>
          <cell r="BG47" t="str">
            <v>нд</v>
          </cell>
          <cell r="BH47" t="str">
            <v>нд</v>
          </cell>
          <cell r="BI47" t="str">
            <v>нд</v>
          </cell>
          <cell r="BJ47" t="str">
            <v>нд</v>
          </cell>
          <cell r="BK47" t="str">
            <v>нд</v>
          </cell>
          <cell r="BL47" t="str">
            <v>нд</v>
          </cell>
          <cell r="BM47" t="str">
            <v>нд</v>
          </cell>
          <cell r="BN47" t="str">
            <v>нд</v>
          </cell>
          <cell r="BO47" t="str">
            <v>нд</v>
          </cell>
          <cell r="BP47" t="str">
            <v>нд</v>
          </cell>
          <cell r="BQ47" t="str">
            <v>нд</v>
          </cell>
          <cell r="BR47" t="str">
            <v>нд</v>
          </cell>
          <cell r="BS47" t="str">
            <v>нд</v>
          </cell>
          <cell r="BT47" t="str">
            <v>нд</v>
          </cell>
          <cell r="BU47" t="str">
            <v>нд</v>
          </cell>
          <cell r="BV47" t="str">
            <v>нд</v>
          </cell>
          <cell r="BW47" t="str">
            <v>нд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</row>
        <row r="48">
          <cell r="C48" t="str">
            <v>К_028</v>
          </cell>
          <cell r="D48" t="str">
            <v>нд</v>
          </cell>
          <cell r="E48" t="str">
            <v>нд</v>
          </cell>
          <cell r="F48" t="str">
            <v>нд</v>
          </cell>
          <cell r="G48" t="str">
            <v>нд</v>
          </cell>
          <cell r="H48" t="str">
            <v>нд</v>
          </cell>
          <cell r="I48" t="str">
            <v>нд</v>
          </cell>
          <cell r="J48" t="str">
            <v>нд</v>
          </cell>
          <cell r="K48" t="str">
            <v>нд</v>
          </cell>
          <cell r="L48" t="str">
            <v>нд</v>
          </cell>
          <cell r="M48" t="str">
            <v>нд</v>
          </cell>
          <cell r="N48" t="str">
            <v>нд</v>
          </cell>
          <cell r="O48" t="str">
            <v>нд</v>
          </cell>
          <cell r="P48" t="str">
            <v>нд</v>
          </cell>
          <cell r="Q48" t="str">
            <v>нд</v>
          </cell>
          <cell r="R48" t="str">
            <v>нд</v>
          </cell>
          <cell r="S48" t="str">
            <v>нд</v>
          </cell>
          <cell r="T48" t="str">
            <v>нд</v>
          </cell>
          <cell r="U48" t="str">
            <v>нд</v>
          </cell>
          <cell r="V48" t="str">
            <v>нд</v>
          </cell>
          <cell r="W48" t="str">
            <v>нд</v>
          </cell>
          <cell r="X48" t="str">
            <v>нд</v>
          </cell>
          <cell r="Y48" t="str">
            <v>нд</v>
          </cell>
          <cell r="Z48" t="str">
            <v>нд</v>
          </cell>
          <cell r="AA48" t="str">
            <v>нд</v>
          </cell>
          <cell r="AB48" t="str">
            <v>нд</v>
          </cell>
          <cell r="AC48" t="str">
            <v>нд</v>
          </cell>
          <cell r="AD48" t="str">
            <v>нд</v>
          </cell>
          <cell r="AE48" t="str">
            <v>нд</v>
          </cell>
          <cell r="AF48" t="str">
            <v>нд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 t="str">
            <v>нд</v>
          </cell>
          <cell r="AP48" t="str">
            <v>нд</v>
          </cell>
          <cell r="AQ48" t="str">
            <v>нд</v>
          </cell>
          <cell r="AR48" t="str">
            <v>нд</v>
          </cell>
          <cell r="AS48" t="str">
            <v>нд</v>
          </cell>
          <cell r="AT48" t="str">
            <v>нд</v>
          </cell>
          <cell r="AU48" t="str">
            <v>нд</v>
          </cell>
          <cell r="AV48" t="str">
            <v>нд</v>
          </cell>
          <cell r="AW48" t="str">
            <v>нд</v>
          </cell>
          <cell r="AX48" t="str">
            <v>нд</v>
          </cell>
          <cell r="AY48" t="str">
            <v>нд</v>
          </cell>
          <cell r="AZ48" t="str">
            <v>нд</v>
          </cell>
          <cell r="BA48" t="str">
            <v>нд</v>
          </cell>
          <cell r="BB48" t="str">
            <v>нд</v>
          </cell>
          <cell r="BC48" t="str">
            <v>нд</v>
          </cell>
          <cell r="BD48" t="str">
            <v>нд</v>
          </cell>
          <cell r="BE48" t="str">
            <v>нд</v>
          </cell>
          <cell r="BF48" t="str">
            <v>нд</v>
          </cell>
          <cell r="BG48" t="str">
            <v>нд</v>
          </cell>
          <cell r="BH48" t="str">
            <v>нд</v>
          </cell>
          <cell r="BI48" t="str">
            <v>нд</v>
          </cell>
          <cell r="BJ48" t="str">
            <v>нд</v>
          </cell>
          <cell r="BK48" t="str">
            <v>нд</v>
          </cell>
          <cell r="BL48" t="str">
            <v>нд</v>
          </cell>
          <cell r="BM48" t="str">
            <v>нд</v>
          </cell>
          <cell r="BN48" t="str">
            <v>нд</v>
          </cell>
          <cell r="BO48" t="str">
            <v>нд</v>
          </cell>
          <cell r="BP48" t="str">
            <v>нд</v>
          </cell>
          <cell r="BQ48" t="str">
            <v>нд</v>
          </cell>
          <cell r="BR48" t="str">
            <v>нд</v>
          </cell>
          <cell r="BS48" t="str">
            <v>нд</v>
          </cell>
          <cell r="BT48" t="str">
            <v>нд</v>
          </cell>
          <cell r="BU48" t="str">
            <v>нд</v>
          </cell>
          <cell r="BV48" t="str">
            <v>нд</v>
          </cell>
          <cell r="BW48" t="str">
            <v>нд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</row>
        <row r="49">
          <cell r="C49" t="str">
            <v>О_002</v>
          </cell>
          <cell r="D49" t="str">
            <v>нд</v>
          </cell>
          <cell r="E49" t="str">
            <v>нд</v>
          </cell>
          <cell r="F49" t="str">
            <v>нд</v>
          </cell>
          <cell r="G49" t="str">
            <v>нд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 t="str">
            <v>нд</v>
          </cell>
          <cell r="R49" t="str">
            <v>нд</v>
          </cell>
          <cell r="S49" t="str">
            <v>нд</v>
          </cell>
          <cell r="T49" t="str">
            <v>нд</v>
          </cell>
          <cell r="U49" t="str">
            <v>нд</v>
          </cell>
          <cell r="V49" t="str">
            <v>нд</v>
          </cell>
          <cell r="W49" t="str">
            <v>нд</v>
          </cell>
          <cell r="X49" t="str">
            <v>нд</v>
          </cell>
          <cell r="Y49" t="str">
            <v>нд</v>
          </cell>
          <cell r="Z49" t="str">
            <v>нд</v>
          </cell>
          <cell r="AA49" t="str">
            <v>нд</v>
          </cell>
          <cell r="AB49" t="str">
            <v>нд</v>
          </cell>
          <cell r="AC49" t="str">
            <v>нд</v>
          </cell>
          <cell r="AD49" t="str">
            <v>нд</v>
          </cell>
          <cell r="AE49" t="str">
            <v>нд</v>
          </cell>
          <cell r="AF49" t="str">
            <v>нд</v>
          </cell>
          <cell r="AG49" t="str">
            <v>нд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Q49" t="str">
            <v>нд</v>
          </cell>
          <cell r="AR49" t="str">
            <v>нд</v>
          </cell>
          <cell r="AS49" t="str">
            <v>нд</v>
          </cell>
          <cell r="AT49" t="str">
            <v>нд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 t="str">
            <v>нд</v>
          </cell>
          <cell r="BA49" t="str">
            <v>нд</v>
          </cell>
          <cell r="BB49" t="str">
            <v>нд</v>
          </cell>
          <cell r="BC49" t="str">
            <v>нд</v>
          </cell>
          <cell r="BD49" t="str">
            <v>нд</v>
          </cell>
          <cell r="BE49" t="str">
            <v>нд</v>
          </cell>
          <cell r="BF49" t="str">
            <v>нд</v>
          </cell>
          <cell r="BG49" t="str">
            <v>нд</v>
          </cell>
          <cell r="BH49" t="str">
            <v>нд</v>
          </cell>
          <cell r="BI49" t="str">
            <v>нд</v>
          </cell>
          <cell r="BJ49" t="str">
            <v>нд</v>
          </cell>
          <cell r="BK49" t="str">
            <v>нд</v>
          </cell>
          <cell r="BL49" t="str">
            <v>нд</v>
          </cell>
          <cell r="BM49" t="str">
            <v>нд</v>
          </cell>
          <cell r="BN49" t="str">
            <v>нд</v>
          </cell>
          <cell r="BO49" t="str">
            <v>нд</v>
          </cell>
          <cell r="BP49" t="str">
            <v>нд</v>
          </cell>
          <cell r="BQ49" t="str">
            <v>нд</v>
          </cell>
          <cell r="BR49" t="str">
            <v>нд</v>
          </cell>
          <cell r="BS49" t="str">
            <v>нд</v>
          </cell>
          <cell r="BT49" t="str">
            <v>нд</v>
          </cell>
          <cell r="BU49" t="str">
            <v>нд</v>
          </cell>
          <cell r="BV49" t="str">
            <v>нд</v>
          </cell>
          <cell r="BW49" t="str">
            <v>нд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</row>
        <row r="50">
          <cell r="C50" t="str">
            <v>Г</v>
          </cell>
          <cell r="D50" t="str">
            <v>нд</v>
          </cell>
          <cell r="E50" t="str">
            <v>нд</v>
          </cell>
          <cell r="F50" t="str">
            <v>нд</v>
          </cell>
          <cell r="G50" t="str">
            <v>нд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 t="str">
            <v>нд</v>
          </cell>
          <cell r="R50" t="str">
            <v>нд</v>
          </cell>
          <cell r="S50" t="str">
            <v>нд</v>
          </cell>
          <cell r="T50" t="str">
            <v>нд</v>
          </cell>
          <cell r="U50" t="str">
            <v>нд</v>
          </cell>
          <cell r="V50" t="str">
            <v>нд</v>
          </cell>
          <cell r="W50" t="str">
            <v>нд</v>
          </cell>
          <cell r="X50" t="str">
            <v>нд</v>
          </cell>
          <cell r="Y50" t="str">
            <v>нд</v>
          </cell>
          <cell r="Z50" t="str">
            <v>нд</v>
          </cell>
          <cell r="AA50" t="str">
            <v>нд</v>
          </cell>
          <cell r="AB50" t="str">
            <v>нд</v>
          </cell>
          <cell r="AC50">
            <v>17.399999999999999</v>
          </cell>
          <cell r="AD50" t="str">
            <v>нд</v>
          </cell>
          <cell r="AE50" t="str">
            <v>нд</v>
          </cell>
          <cell r="AF50" t="str">
            <v>нд</v>
          </cell>
          <cell r="AG50" t="str">
            <v>нд</v>
          </cell>
          <cell r="AH50">
            <v>2</v>
          </cell>
          <cell r="AI50" t="str">
            <v>нд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 t="str">
            <v>нд</v>
          </cell>
          <cell r="AP50" t="str">
            <v>нд</v>
          </cell>
          <cell r="AQ50" t="str">
            <v>нд</v>
          </cell>
          <cell r="AR50" t="str">
            <v>нд</v>
          </cell>
          <cell r="AS50" t="str">
            <v>нд</v>
          </cell>
          <cell r="AT50" t="str">
            <v>нд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 t="str">
            <v>нд</v>
          </cell>
          <cell r="BA50">
            <v>36.540305830000001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16</v>
          </cell>
          <cell r="BG50">
            <v>0</v>
          </cell>
          <cell r="BH50">
            <v>0</v>
          </cell>
          <cell r="BI50">
            <v>5.49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6</v>
          </cell>
          <cell r="BO50">
            <v>0</v>
          </cell>
          <cell r="BP50">
            <v>0</v>
          </cell>
          <cell r="BQ50">
            <v>21.830141829999999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2</v>
          </cell>
          <cell r="BW50">
            <v>0</v>
          </cell>
          <cell r="BX50">
            <v>0</v>
          </cell>
          <cell r="BY50">
            <v>22.89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8</v>
          </cell>
          <cell r="CE50">
            <v>0</v>
          </cell>
        </row>
        <row r="51">
          <cell r="C51" t="str">
            <v>Г</v>
          </cell>
          <cell r="D51" t="str">
            <v>нд</v>
          </cell>
          <cell r="E51" t="str">
            <v>нд</v>
          </cell>
          <cell r="F51" t="str">
            <v>нд</v>
          </cell>
          <cell r="G51" t="str">
            <v>нд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 t="str">
            <v>нд</v>
          </cell>
          <cell r="R51" t="str">
            <v>нд</v>
          </cell>
          <cell r="S51" t="str">
            <v>нд</v>
          </cell>
          <cell r="T51" t="str">
            <v>нд</v>
          </cell>
          <cell r="U51" t="str">
            <v>нд</v>
          </cell>
          <cell r="V51" t="str">
            <v>нд</v>
          </cell>
          <cell r="W51" t="str">
            <v>нд</v>
          </cell>
          <cell r="X51" t="str">
            <v>нд</v>
          </cell>
          <cell r="Y51" t="str">
            <v>нд</v>
          </cell>
          <cell r="Z51" t="str">
            <v>нд</v>
          </cell>
          <cell r="AA51" t="str">
            <v>нд</v>
          </cell>
          <cell r="AB51" t="str">
            <v>нд</v>
          </cell>
          <cell r="AC51">
            <v>17.399999999999999</v>
          </cell>
          <cell r="AD51" t="str">
            <v>нд</v>
          </cell>
          <cell r="AE51" t="str">
            <v>нд</v>
          </cell>
          <cell r="AF51" t="str">
            <v>нд</v>
          </cell>
          <cell r="AG51" t="str">
            <v>нд</v>
          </cell>
          <cell r="AH51">
            <v>2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Q51" t="str">
            <v>нд</v>
          </cell>
          <cell r="AR51" t="str">
            <v>нд</v>
          </cell>
          <cell r="AS51" t="str">
            <v>нд</v>
          </cell>
          <cell r="AT51" t="str">
            <v>нд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 t="str">
            <v>нд</v>
          </cell>
          <cell r="BA51">
            <v>36.540305830000001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16</v>
          </cell>
          <cell r="BG51">
            <v>0</v>
          </cell>
          <cell r="BH51">
            <v>0</v>
          </cell>
          <cell r="BI51">
            <v>5.49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6</v>
          </cell>
          <cell r="BO51">
            <v>0</v>
          </cell>
          <cell r="BP51">
            <v>0</v>
          </cell>
          <cell r="BQ51">
            <v>21.830141829999999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2</v>
          </cell>
          <cell r="BW51">
            <v>0</v>
          </cell>
          <cell r="BX51">
            <v>0</v>
          </cell>
          <cell r="BY51">
            <v>22.89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8</v>
          </cell>
          <cell r="CE51">
            <v>0</v>
          </cell>
        </row>
        <row r="52">
          <cell r="C52" t="str">
            <v>Г</v>
          </cell>
          <cell r="D52" t="str">
            <v>нд</v>
          </cell>
          <cell r="E52" t="str">
            <v>нд</v>
          </cell>
          <cell r="F52" t="str">
            <v>нд</v>
          </cell>
          <cell r="G52" t="str">
            <v>нд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 t="str">
            <v>нд</v>
          </cell>
          <cell r="R52" t="str">
            <v>нд</v>
          </cell>
          <cell r="S52" t="str">
            <v>нд</v>
          </cell>
          <cell r="T52" t="str">
            <v>нд</v>
          </cell>
          <cell r="U52" t="str">
            <v>нд</v>
          </cell>
          <cell r="V52" t="str">
            <v>нд</v>
          </cell>
          <cell r="W52" t="str">
            <v>нд</v>
          </cell>
          <cell r="X52" t="str">
            <v>нд</v>
          </cell>
          <cell r="Y52" t="str">
            <v>нд</v>
          </cell>
          <cell r="Z52" t="str">
            <v>нд</v>
          </cell>
          <cell r="AA52" t="str">
            <v>нд</v>
          </cell>
          <cell r="AB52" t="str">
            <v>нд</v>
          </cell>
          <cell r="AC52" t="str">
            <v>нд</v>
          </cell>
          <cell r="AD52" t="str">
            <v>нд</v>
          </cell>
          <cell r="AE52" t="str">
            <v>нд</v>
          </cell>
          <cell r="AF52" t="str">
            <v>нд</v>
          </cell>
          <cell r="AG52" t="str">
            <v>нд</v>
          </cell>
          <cell r="AH52" t="str">
            <v>нд</v>
          </cell>
          <cell r="AI52" t="str">
            <v>нд</v>
          </cell>
          <cell r="AJ52" t="str">
            <v>нд</v>
          </cell>
          <cell r="AK52" t="str">
            <v>нд</v>
          </cell>
          <cell r="AL52" t="str">
            <v>нд</v>
          </cell>
          <cell r="AM52" t="str">
            <v>нд</v>
          </cell>
          <cell r="AN52" t="str">
            <v>нд</v>
          </cell>
          <cell r="AO52" t="str">
            <v>нд</v>
          </cell>
          <cell r="AP52" t="str">
            <v>нд</v>
          </cell>
          <cell r="AQ52" t="str">
            <v>нд</v>
          </cell>
          <cell r="AR52" t="str">
            <v>нд</v>
          </cell>
          <cell r="AS52" t="str">
            <v>нд</v>
          </cell>
          <cell r="AT52" t="str">
            <v>нд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 t="str">
            <v>нд</v>
          </cell>
          <cell r="BA52" t="str">
            <v>нд</v>
          </cell>
          <cell r="BB52" t="str">
            <v>нд</v>
          </cell>
          <cell r="BC52" t="str">
            <v>нд</v>
          </cell>
          <cell r="BD52" t="str">
            <v>нд</v>
          </cell>
          <cell r="BE52" t="str">
            <v>нд</v>
          </cell>
          <cell r="BF52" t="str">
            <v>нд</v>
          </cell>
          <cell r="BG52" t="str">
            <v>нд</v>
          </cell>
          <cell r="BH52" t="str">
            <v>нд</v>
          </cell>
          <cell r="BI52" t="str">
            <v>нд</v>
          </cell>
          <cell r="BJ52" t="str">
            <v>нд</v>
          </cell>
          <cell r="BK52" t="str">
            <v>нд</v>
          </cell>
          <cell r="BL52" t="str">
            <v>нд</v>
          </cell>
          <cell r="BM52" t="str">
            <v>нд</v>
          </cell>
          <cell r="BN52" t="str">
            <v>нд</v>
          </cell>
          <cell r="BO52" t="str">
            <v>нд</v>
          </cell>
          <cell r="BP52" t="str">
            <v>нд</v>
          </cell>
          <cell r="BQ52" t="str">
            <v>нд</v>
          </cell>
          <cell r="BR52" t="str">
            <v>нд</v>
          </cell>
          <cell r="BS52" t="str">
            <v>нд</v>
          </cell>
          <cell r="BT52" t="str">
            <v>нд</v>
          </cell>
          <cell r="BU52" t="str">
            <v>нд</v>
          </cell>
          <cell r="BV52" t="str">
            <v>нд</v>
          </cell>
          <cell r="BW52" t="str">
            <v>нд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</row>
        <row r="53">
          <cell r="C53" t="str">
            <v>Г</v>
          </cell>
          <cell r="D53" t="str">
            <v>нд</v>
          </cell>
          <cell r="E53" t="str">
            <v>нд</v>
          </cell>
          <cell r="F53" t="str">
            <v>нд</v>
          </cell>
          <cell r="G53" t="str">
            <v>нд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 t="str">
            <v>нд</v>
          </cell>
          <cell r="R53" t="str">
            <v>нд</v>
          </cell>
          <cell r="S53" t="str">
            <v>нд</v>
          </cell>
          <cell r="T53" t="str">
            <v>нд</v>
          </cell>
          <cell r="U53" t="str">
            <v>нд</v>
          </cell>
          <cell r="V53" t="str">
            <v>нд</v>
          </cell>
          <cell r="W53" t="str">
            <v>нд</v>
          </cell>
          <cell r="X53" t="str">
            <v>нд</v>
          </cell>
          <cell r="Y53" t="str">
            <v>нд</v>
          </cell>
          <cell r="Z53" t="str">
            <v>нд</v>
          </cell>
          <cell r="AA53" t="str">
            <v>нд</v>
          </cell>
          <cell r="AB53" t="str">
            <v>нд</v>
          </cell>
          <cell r="AC53">
            <v>17.399999999999999</v>
          </cell>
          <cell r="AD53" t="str">
            <v>нд</v>
          </cell>
          <cell r="AE53" t="str">
            <v>нд</v>
          </cell>
          <cell r="AF53" t="str">
            <v>нд</v>
          </cell>
          <cell r="AG53" t="str">
            <v>нд</v>
          </cell>
          <cell r="AH53">
            <v>2</v>
          </cell>
          <cell r="AI53" t="str">
            <v>нд</v>
          </cell>
          <cell r="AJ53" t="str">
            <v>нд</v>
          </cell>
          <cell r="AK53" t="str">
            <v>нд</v>
          </cell>
          <cell r="AL53" t="str">
            <v>нд</v>
          </cell>
          <cell r="AM53" t="str">
            <v>нд</v>
          </cell>
          <cell r="AN53" t="str">
            <v>нд</v>
          </cell>
          <cell r="AO53" t="str">
            <v>нд</v>
          </cell>
          <cell r="AP53" t="str">
            <v>нд</v>
          </cell>
          <cell r="AQ53" t="str">
            <v>нд</v>
          </cell>
          <cell r="AR53" t="str">
            <v>нд</v>
          </cell>
          <cell r="AS53" t="str">
            <v>нд</v>
          </cell>
          <cell r="AT53" t="str">
            <v>нд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 t="str">
            <v>нд</v>
          </cell>
          <cell r="BA53">
            <v>36.540305830000001</v>
          </cell>
          <cell r="BB53" t="str">
            <v>нд</v>
          </cell>
          <cell r="BC53" t="str">
            <v>нд</v>
          </cell>
          <cell r="BD53" t="str">
            <v>нд</v>
          </cell>
          <cell r="BE53" t="str">
            <v>нд</v>
          </cell>
          <cell r="BF53">
            <v>16</v>
          </cell>
          <cell r="BG53" t="str">
            <v>нд</v>
          </cell>
          <cell r="BH53" t="str">
            <v>нд</v>
          </cell>
          <cell r="BI53">
            <v>5.49</v>
          </cell>
          <cell r="BJ53" t="str">
            <v>нд</v>
          </cell>
          <cell r="BK53" t="str">
            <v>нд</v>
          </cell>
          <cell r="BL53" t="str">
            <v>нд</v>
          </cell>
          <cell r="BM53" t="str">
            <v>нд</v>
          </cell>
          <cell r="BN53">
            <v>6</v>
          </cell>
          <cell r="BO53" t="str">
            <v>нд</v>
          </cell>
          <cell r="BP53" t="str">
            <v>нд</v>
          </cell>
          <cell r="BQ53">
            <v>21.830141829999999</v>
          </cell>
          <cell r="BR53" t="str">
            <v>нд</v>
          </cell>
          <cell r="BS53" t="str">
            <v>нд</v>
          </cell>
          <cell r="BT53" t="str">
            <v>нд</v>
          </cell>
          <cell r="BU53" t="str">
            <v>нд</v>
          </cell>
          <cell r="BV53">
            <v>2</v>
          </cell>
          <cell r="BW53" t="str">
            <v>нд</v>
          </cell>
          <cell r="BX53">
            <v>0</v>
          </cell>
          <cell r="BY53">
            <v>22.89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8</v>
          </cell>
          <cell r="CE53">
            <v>0</v>
          </cell>
        </row>
        <row r="54">
          <cell r="C54" t="str">
            <v>L_001</v>
          </cell>
          <cell r="D54" t="str">
            <v>нд</v>
          </cell>
          <cell r="E54" t="str">
            <v>нд</v>
          </cell>
          <cell r="F54" t="str">
            <v>нд</v>
          </cell>
          <cell r="G54" t="str">
            <v>нд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 t="str">
            <v>нд</v>
          </cell>
          <cell r="R54" t="str">
            <v>нд</v>
          </cell>
          <cell r="S54" t="str">
            <v>нд</v>
          </cell>
          <cell r="T54" t="str">
            <v>нд</v>
          </cell>
          <cell r="U54" t="str">
            <v>нд</v>
          </cell>
          <cell r="V54" t="str">
            <v>нд</v>
          </cell>
          <cell r="W54" t="str">
            <v>нд</v>
          </cell>
          <cell r="X54" t="str">
            <v>нд</v>
          </cell>
          <cell r="Y54" t="str">
            <v>нд</v>
          </cell>
          <cell r="Z54" t="str">
            <v>нд</v>
          </cell>
          <cell r="AA54" t="str">
            <v>нд</v>
          </cell>
          <cell r="AB54" t="str">
            <v>нд</v>
          </cell>
          <cell r="AC54">
            <v>17.399999999999999</v>
          </cell>
          <cell r="AD54" t="str">
            <v>нд</v>
          </cell>
          <cell r="AE54" t="str">
            <v>нд</v>
          </cell>
          <cell r="AF54" t="str">
            <v>нд</v>
          </cell>
          <cell r="AG54" t="str">
            <v>нд</v>
          </cell>
          <cell r="AH54">
            <v>2</v>
          </cell>
          <cell r="AI54" t="str">
            <v>нд</v>
          </cell>
          <cell r="AJ54" t="str">
            <v>нд</v>
          </cell>
          <cell r="AK54" t="str">
            <v>нд</v>
          </cell>
          <cell r="AL54" t="str">
            <v>нд</v>
          </cell>
          <cell r="AM54" t="str">
            <v>нд</v>
          </cell>
          <cell r="AN54" t="str">
            <v>нд</v>
          </cell>
          <cell r="AO54" t="str">
            <v>нд</v>
          </cell>
          <cell r="AP54" t="str">
            <v>нд</v>
          </cell>
          <cell r="AQ54" t="str">
            <v>нд</v>
          </cell>
          <cell r="AR54" t="str">
            <v>нд</v>
          </cell>
          <cell r="AS54" t="str">
            <v>нд</v>
          </cell>
          <cell r="AT54" t="str">
            <v>нд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 t="str">
            <v>нд</v>
          </cell>
          <cell r="BA54">
            <v>21.830141829999999</v>
          </cell>
          <cell r="BB54" t="str">
            <v>нд</v>
          </cell>
          <cell r="BC54" t="str">
            <v>нд</v>
          </cell>
          <cell r="BD54" t="str">
            <v>нд</v>
          </cell>
          <cell r="BE54" t="str">
            <v>нд</v>
          </cell>
          <cell r="BF54">
            <v>2</v>
          </cell>
          <cell r="BG54" t="str">
            <v>нд</v>
          </cell>
          <cell r="BH54" t="str">
            <v>нд</v>
          </cell>
          <cell r="BI54" t="str">
            <v>нд</v>
          </cell>
          <cell r="BJ54" t="str">
            <v>нд</v>
          </cell>
          <cell r="BK54" t="str">
            <v>нд</v>
          </cell>
          <cell r="BL54" t="str">
            <v>нд</v>
          </cell>
          <cell r="BM54" t="str">
            <v>нд</v>
          </cell>
          <cell r="BN54" t="str">
            <v>нд</v>
          </cell>
          <cell r="BO54" t="str">
            <v>нд</v>
          </cell>
          <cell r="BP54" t="str">
            <v>нд</v>
          </cell>
          <cell r="BQ54">
            <v>21.830141829999999</v>
          </cell>
          <cell r="BR54" t="str">
            <v>нд</v>
          </cell>
          <cell r="BS54" t="str">
            <v>нд</v>
          </cell>
          <cell r="BT54" t="str">
            <v>нд</v>
          </cell>
          <cell r="BU54" t="str">
            <v>нд</v>
          </cell>
          <cell r="BV54">
            <v>2</v>
          </cell>
          <cell r="BW54" t="str">
            <v>нд</v>
          </cell>
          <cell r="BX54">
            <v>0</v>
          </cell>
          <cell r="BY54">
            <v>17.399999999999999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2</v>
          </cell>
          <cell r="CE54">
            <v>0</v>
          </cell>
        </row>
        <row r="55">
          <cell r="C55" t="str">
            <v>M_007</v>
          </cell>
          <cell r="D55" t="str">
            <v>нд</v>
          </cell>
          <cell r="E55" t="str">
            <v>нд</v>
          </cell>
          <cell r="F55" t="str">
            <v>нд</v>
          </cell>
          <cell r="G55" t="str">
            <v>нд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 t="str">
            <v>нд</v>
          </cell>
          <cell r="R55" t="str">
            <v>нд</v>
          </cell>
          <cell r="S55" t="str">
            <v>нд</v>
          </cell>
          <cell r="T55" t="str">
            <v>нд</v>
          </cell>
          <cell r="U55" t="str">
            <v>нд</v>
          </cell>
          <cell r="V55" t="str">
            <v>нд</v>
          </cell>
          <cell r="W55" t="str">
            <v>нд</v>
          </cell>
          <cell r="X55" t="str">
            <v>нд</v>
          </cell>
          <cell r="Y55" t="str">
            <v>нд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 t="str">
            <v>нд</v>
          </cell>
          <cell r="AH55" t="str">
            <v>нд</v>
          </cell>
          <cell r="AI55" t="str">
            <v>нд</v>
          </cell>
          <cell r="AJ55" t="str">
            <v>нд</v>
          </cell>
          <cell r="AK55" t="str">
            <v>нд</v>
          </cell>
          <cell r="AL55" t="str">
            <v>нд</v>
          </cell>
          <cell r="AM55" t="str">
            <v>нд</v>
          </cell>
          <cell r="AN55" t="str">
            <v>нд</v>
          </cell>
          <cell r="AO55" t="str">
            <v>нд</v>
          </cell>
          <cell r="AP55" t="str">
            <v>нд</v>
          </cell>
          <cell r="AQ55" t="str">
            <v>нд</v>
          </cell>
          <cell r="AR55" t="str">
            <v>нд</v>
          </cell>
          <cell r="AS55" t="str">
            <v>нд</v>
          </cell>
          <cell r="AT55" t="str">
            <v>нд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 t="str">
            <v>нд</v>
          </cell>
          <cell r="BA55" t="str">
            <v>нд</v>
          </cell>
          <cell r="BB55" t="str">
            <v>нд</v>
          </cell>
          <cell r="BC55" t="str">
            <v>нд</v>
          </cell>
          <cell r="BD55" t="str">
            <v>нд</v>
          </cell>
          <cell r="BE55" t="str">
            <v>нд</v>
          </cell>
          <cell r="BF55" t="str">
            <v>нд</v>
          </cell>
          <cell r="BG55" t="str">
            <v>нд</v>
          </cell>
          <cell r="BH55" t="str">
            <v>нд</v>
          </cell>
          <cell r="BI55" t="str">
            <v>нд</v>
          </cell>
          <cell r="BJ55" t="str">
            <v>нд</v>
          </cell>
          <cell r="BK55" t="str">
            <v>нд</v>
          </cell>
          <cell r="BL55" t="str">
            <v>нд</v>
          </cell>
          <cell r="BM55" t="str">
            <v>нд</v>
          </cell>
          <cell r="BN55" t="str">
            <v>нд</v>
          </cell>
          <cell r="BO55" t="str">
            <v>нд</v>
          </cell>
          <cell r="BP55" t="str">
            <v>нд</v>
          </cell>
          <cell r="BQ55" t="str">
            <v>нд</v>
          </cell>
          <cell r="BR55" t="str">
            <v>нд</v>
          </cell>
          <cell r="BS55" t="str">
            <v>нд</v>
          </cell>
          <cell r="BT55" t="str">
            <v>нд</v>
          </cell>
          <cell r="BU55" t="str">
            <v>нд</v>
          </cell>
          <cell r="BV55" t="str">
            <v>нд</v>
          </cell>
          <cell r="BW55" t="str">
            <v>нд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</row>
        <row r="56">
          <cell r="C56" t="str">
            <v>N_007</v>
          </cell>
          <cell r="D56" t="str">
            <v>нд</v>
          </cell>
          <cell r="E56" t="str">
            <v>нд</v>
          </cell>
          <cell r="F56" t="str">
            <v>нд</v>
          </cell>
          <cell r="G56" t="str">
            <v>нд</v>
          </cell>
          <cell r="H56" t="str">
            <v>нд</v>
          </cell>
          <cell r="I56" t="str">
            <v>нд</v>
          </cell>
          <cell r="J56" t="str">
            <v>нд</v>
          </cell>
          <cell r="K56" t="str">
            <v>нд</v>
          </cell>
          <cell r="L56" t="str">
            <v>нд</v>
          </cell>
          <cell r="M56" t="str">
            <v>нд</v>
          </cell>
          <cell r="N56" t="str">
            <v>нд</v>
          </cell>
          <cell r="O56" t="str">
            <v>нд</v>
          </cell>
          <cell r="P56" t="str">
            <v>нд</v>
          </cell>
          <cell r="Q56" t="str">
            <v>нд</v>
          </cell>
          <cell r="R56" t="str">
            <v>нд</v>
          </cell>
          <cell r="S56" t="str">
            <v>нд</v>
          </cell>
          <cell r="T56" t="str">
            <v>нд</v>
          </cell>
          <cell r="U56" t="str">
            <v>нд</v>
          </cell>
          <cell r="V56" t="str">
            <v>нд</v>
          </cell>
          <cell r="W56" t="str">
            <v>нд</v>
          </cell>
          <cell r="X56" t="str">
            <v>нд</v>
          </cell>
          <cell r="Y56" t="str">
            <v>нд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 t="str">
            <v>нд</v>
          </cell>
          <cell r="AH56" t="str">
            <v>нд</v>
          </cell>
          <cell r="AI56" t="str">
            <v>нд</v>
          </cell>
          <cell r="AJ56" t="str">
            <v>нд</v>
          </cell>
          <cell r="AK56" t="str">
            <v>нд</v>
          </cell>
          <cell r="AL56" t="str">
            <v>нд</v>
          </cell>
          <cell r="AM56" t="str">
            <v>нд</v>
          </cell>
          <cell r="AN56" t="str">
            <v>нд</v>
          </cell>
          <cell r="AO56" t="str">
            <v>нд</v>
          </cell>
          <cell r="AP56" t="str">
            <v>нд</v>
          </cell>
          <cell r="AQ56" t="str">
            <v>нд</v>
          </cell>
          <cell r="AR56" t="str">
            <v>нд</v>
          </cell>
          <cell r="AS56" t="str">
            <v>нд</v>
          </cell>
          <cell r="AT56" t="str">
            <v>нд</v>
          </cell>
          <cell r="AU56" t="str">
            <v>нд</v>
          </cell>
          <cell r="AV56" t="str">
            <v>нд</v>
          </cell>
          <cell r="AW56" t="str">
            <v>нд</v>
          </cell>
          <cell r="AX56" t="str">
            <v>нд</v>
          </cell>
          <cell r="AY56" t="str">
            <v>нд</v>
          </cell>
          <cell r="AZ56" t="str">
            <v>нд</v>
          </cell>
          <cell r="BA56" t="str">
            <v>нд</v>
          </cell>
          <cell r="BB56" t="str">
            <v>нд</v>
          </cell>
          <cell r="BC56" t="str">
            <v>нд</v>
          </cell>
          <cell r="BD56" t="str">
            <v>нд</v>
          </cell>
          <cell r="BE56" t="str">
            <v>нд</v>
          </cell>
          <cell r="BF56" t="str">
            <v>нд</v>
          </cell>
          <cell r="BG56" t="str">
            <v>нд</v>
          </cell>
          <cell r="BH56" t="str">
            <v>нд</v>
          </cell>
          <cell r="BI56" t="str">
            <v>нд</v>
          </cell>
          <cell r="BJ56" t="str">
            <v>нд</v>
          </cell>
          <cell r="BK56" t="str">
            <v>нд</v>
          </cell>
          <cell r="BL56" t="str">
            <v>нд</v>
          </cell>
          <cell r="BM56" t="str">
            <v>нд</v>
          </cell>
          <cell r="BN56" t="str">
            <v>нд</v>
          </cell>
          <cell r="BO56" t="str">
            <v>нд</v>
          </cell>
          <cell r="BP56" t="str">
            <v>нд</v>
          </cell>
          <cell r="BQ56" t="str">
            <v>нд</v>
          </cell>
          <cell r="BR56" t="str">
            <v>нд</v>
          </cell>
          <cell r="BS56" t="str">
            <v>нд</v>
          </cell>
          <cell r="BT56" t="str">
            <v>нд</v>
          </cell>
          <cell r="BU56" t="str">
            <v>нд</v>
          </cell>
          <cell r="BV56" t="str">
            <v>нд</v>
          </cell>
          <cell r="BW56" t="str">
            <v>нд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</row>
        <row r="57">
          <cell r="C57" t="str">
            <v>L_009</v>
          </cell>
          <cell r="D57" t="str">
            <v>нд</v>
          </cell>
          <cell r="E57" t="str">
            <v>нд</v>
          </cell>
          <cell r="F57" t="str">
            <v>нд</v>
          </cell>
          <cell r="G57" t="str">
            <v>нд</v>
          </cell>
          <cell r="H57" t="str">
            <v>нд</v>
          </cell>
          <cell r="I57" t="str">
            <v>нд</v>
          </cell>
          <cell r="J57" t="str">
            <v>нд</v>
          </cell>
          <cell r="K57" t="str">
            <v>нд</v>
          </cell>
          <cell r="L57" t="str">
            <v>нд</v>
          </cell>
          <cell r="M57" t="str">
            <v>нд</v>
          </cell>
          <cell r="N57" t="str">
            <v>нд</v>
          </cell>
          <cell r="O57" t="str">
            <v>нд</v>
          </cell>
          <cell r="P57" t="str">
            <v>нд</v>
          </cell>
          <cell r="Q57" t="str">
            <v>нд</v>
          </cell>
          <cell r="R57" t="str">
            <v>нд</v>
          </cell>
          <cell r="S57" t="str">
            <v>нд</v>
          </cell>
          <cell r="T57" t="str">
            <v>нд</v>
          </cell>
          <cell r="U57" t="str">
            <v>нд</v>
          </cell>
          <cell r="V57" t="str">
            <v>нд</v>
          </cell>
          <cell r="W57" t="str">
            <v>нд</v>
          </cell>
          <cell r="X57" t="str">
            <v>нд</v>
          </cell>
          <cell r="Y57" t="str">
            <v>нд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 t="str">
            <v>нд</v>
          </cell>
          <cell r="AH57" t="str">
            <v>нд</v>
          </cell>
          <cell r="AI57" t="str">
            <v>нд</v>
          </cell>
          <cell r="AJ57" t="str">
            <v>нд</v>
          </cell>
          <cell r="AK57" t="str">
            <v>нд</v>
          </cell>
          <cell r="AL57" t="str">
            <v>нд</v>
          </cell>
          <cell r="AM57" t="str">
            <v>нд</v>
          </cell>
          <cell r="AN57" t="str">
            <v>нд</v>
          </cell>
          <cell r="AO57" t="str">
            <v>нд</v>
          </cell>
          <cell r="AP57" t="str">
            <v>нд</v>
          </cell>
          <cell r="AQ57" t="str">
            <v>нд</v>
          </cell>
          <cell r="AR57" t="str">
            <v>нд</v>
          </cell>
          <cell r="AS57" t="str">
            <v>нд</v>
          </cell>
          <cell r="AT57" t="str">
            <v>нд</v>
          </cell>
          <cell r="AU57" t="str">
            <v>нд</v>
          </cell>
          <cell r="AV57" t="str">
            <v>нд</v>
          </cell>
          <cell r="AW57" t="str">
            <v>нд</v>
          </cell>
          <cell r="AX57" t="str">
            <v>нд</v>
          </cell>
          <cell r="AY57" t="str">
            <v>нд</v>
          </cell>
          <cell r="AZ57" t="str">
            <v>нд</v>
          </cell>
          <cell r="BA57" t="str">
            <v>нд</v>
          </cell>
          <cell r="BB57" t="str">
            <v>нд</v>
          </cell>
          <cell r="BC57" t="str">
            <v>нд</v>
          </cell>
          <cell r="BD57" t="str">
            <v>нд</v>
          </cell>
          <cell r="BE57" t="str">
            <v>нд</v>
          </cell>
          <cell r="BF57" t="str">
            <v>нд</v>
          </cell>
          <cell r="BG57" t="str">
            <v>нд</v>
          </cell>
          <cell r="BH57" t="str">
            <v>нд</v>
          </cell>
          <cell r="BI57" t="str">
            <v>нд</v>
          </cell>
          <cell r="BJ57" t="str">
            <v>нд</v>
          </cell>
          <cell r="BK57" t="str">
            <v>нд</v>
          </cell>
          <cell r="BL57" t="str">
            <v>нд</v>
          </cell>
          <cell r="BM57" t="str">
            <v>нд</v>
          </cell>
          <cell r="BN57" t="str">
            <v>нд</v>
          </cell>
          <cell r="BO57" t="str">
            <v>нд</v>
          </cell>
          <cell r="BP57" t="str">
            <v>нд</v>
          </cell>
          <cell r="BQ57" t="str">
            <v>нд</v>
          </cell>
          <cell r="BR57" t="str">
            <v>нд</v>
          </cell>
          <cell r="BS57" t="str">
            <v>нд</v>
          </cell>
          <cell r="BT57" t="str">
            <v>нд</v>
          </cell>
          <cell r="BU57" t="str">
            <v>нд</v>
          </cell>
          <cell r="BV57" t="str">
            <v>нд</v>
          </cell>
          <cell r="BW57" t="str">
            <v>нд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</row>
        <row r="58">
          <cell r="C58" t="str">
            <v>M_013</v>
          </cell>
          <cell r="D58" t="str">
            <v>нд</v>
          </cell>
          <cell r="E58" t="str">
            <v>нд</v>
          </cell>
          <cell r="F58" t="str">
            <v>нд</v>
          </cell>
          <cell r="G58" t="str">
            <v>нд</v>
          </cell>
          <cell r="H58" t="str">
            <v>нд</v>
          </cell>
          <cell r="I58" t="str">
            <v>нд</v>
          </cell>
          <cell r="J58" t="str">
            <v>нд</v>
          </cell>
          <cell r="K58" t="str">
            <v>нд</v>
          </cell>
          <cell r="L58" t="str">
            <v>нд</v>
          </cell>
          <cell r="M58" t="str">
            <v>нд</v>
          </cell>
          <cell r="N58" t="str">
            <v>нд</v>
          </cell>
          <cell r="O58" t="str">
            <v>нд</v>
          </cell>
          <cell r="P58" t="str">
            <v>нд</v>
          </cell>
          <cell r="Q58" t="str">
            <v>нд</v>
          </cell>
          <cell r="R58" t="str">
            <v>нд</v>
          </cell>
          <cell r="S58" t="str">
            <v>нд</v>
          </cell>
          <cell r="T58" t="str">
            <v>нд</v>
          </cell>
          <cell r="U58" t="str">
            <v>нд</v>
          </cell>
          <cell r="V58" t="str">
            <v>нд</v>
          </cell>
          <cell r="W58" t="str">
            <v>нд</v>
          </cell>
          <cell r="X58" t="str">
            <v>нд</v>
          </cell>
          <cell r="Y58" t="str">
            <v>нд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 t="str">
            <v>нд</v>
          </cell>
          <cell r="AH58" t="str">
            <v>нд</v>
          </cell>
          <cell r="AI58" t="str">
            <v>нд</v>
          </cell>
          <cell r="AJ58" t="str">
            <v>нд</v>
          </cell>
          <cell r="AK58" t="str">
            <v>нд</v>
          </cell>
          <cell r="AL58" t="str">
            <v>нд</v>
          </cell>
          <cell r="AM58" t="str">
            <v>нд</v>
          </cell>
          <cell r="AN58" t="str">
            <v>нд</v>
          </cell>
          <cell r="AO58" t="str">
            <v>нд</v>
          </cell>
          <cell r="AP58" t="str">
            <v>нд</v>
          </cell>
          <cell r="AQ58" t="str">
            <v>нд</v>
          </cell>
          <cell r="AR58" t="str">
            <v>нд</v>
          </cell>
          <cell r="AS58" t="str">
            <v>нд</v>
          </cell>
          <cell r="AT58" t="str">
            <v>нд</v>
          </cell>
          <cell r="AU58" t="str">
            <v>нд</v>
          </cell>
          <cell r="AV58" t="str">
            <v>нд</v>
          </cell>
          <cell r="AW58" t="str">
            <v>нд</v>
          </cell>
          <cell r="AX58" t="str">
            <v>нд</v>
          </cell>
          <cell r="AY58" t="str">
            <v>нд</v>
          </cell>
          <cell r="AZ58" t="str">
            <v>нд</v>
          </cell>
          <cell r="BA58" t="str">
            <v>нд</v>
          </cell>
          <cell r="BB58" t="str">
            <v>нд</v>
          </cell>
          <cell r="BC58" t="str">
            <v>нд</v>
          </cell>
          <cell r="BD58" t="str">
            <v>нд</v>
          </cell>
          <cell r="BE58" t="str">
            <v>нд</v>
          </cell>
          <cell r="BF58" t="str">
            <v>нд</v>
          </cell>
          <cell r="BG58" t="str">
            <v>нд</v>
          </cell>
          <cell r="BH58" t="str">
            <v>нд</v>
          </cell>
          <cell r="BI58" t="str">
            <v>нд</v>
          </cell>
          <cell r="BJ58" t="str">
            <v>нд</v>
          </cell>
          <cell r="BK58" t="str">
            <v>нд</v>
          </cell>
          <cell r="BL58" t="str">
            <v>нд</v>
          </cell>
          <cell r="BM58" t="str">
            <v>нд</v>
          </cell>
          <cell r="BN58" t="str">
            <v>нд</v>
          </cell>
          <cell r="BO58" t="str">
            <v>нд</v>
          </cell>
          <cell r="BP58" t="str">
            <v>нд</v>
          </cell>
          <cell r="BQ58" t="str">
            <v>нд</v>
          </cell>
          <cell r="BR58" t="str">
            <v>нд</v>
          </cell>
          <cell r="BS58" t="str">
            <v>нд</v>
          </cell>
          <cell r="BT58" t="str">
            <v>нд</v>
          </cell>
          <cell r="BU58" t="str">
            <v>нд</v>
          </cell>
          <cell r="BV58" t="str">
            <v>нд</v>
          </cell>
          <cell r="BW58" t="str">
            <v>нд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</row>
        <row r="59">
          <cell r="C59" t="str">
            <v>M_014</v>
          </cell>
          <cell r="D59" t="str">
            <v>нд</v>
          </cell>
          <cell r="E59" t="str">
            <v>нд</v>
          </cell>
          <cell r="F59" t="str">
            <v>нд</v>
          </cell>
          <cell r="G59" t="str">
            <v>нд</v>
          </cell>
          <cell r="H59" t="str">
            <v>нд</v>
          </cell>
          <cell r="I59" t="str">
            <v>нд</v>
          </cell>
          <cell r="J59" t="str">
            <v>нд</v>
          </cell>
          <cell r="K59" t="str">
            <v>нд</v>
          </cell>
          <cell r="L59" t="str">
            <v>нд</v>
          </cell>
          <cell r="M59" t="str">
            <v>нд</v>
          </cell>
          <cell r="N59" t="str">
            <v>нд</v>
          </cell>
          <cell r="O59" t="str">
            <v>нд</v>
          </cell>
          <cell r="P59" t="str">
            <v>нд</v>
          </cell>
          <cell r="Q59" t="str">
            <v>нд</v>
          </cell>
          <cell r="R59" t="str">
            <v>нд</v>
          </cell>
          <cell r="S59" t="str">
            <v>нд</v>
          </cell>
          <cell r="T59" t="str">
            <v>нд</v>
          </cell>
          <cell r="U59" t="str">
            <v>нд</v>
          </cell>
          <cell r="V59" t="str">
            <v>нд</v>
          </cell>
          <cell r="W59" t="str">
            <v>нд</v>
          </cell>
          <cell r="X59" t="str">
            <v>нд</v>
          </cell>
          <cell r="Y59" t="str">
            <v>нд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 t="str">
            <v>нд</v>
          </cell>
          <cell r="AH59" t="str">
            <v>нд</v>
          </cell>
          <cell r="AI59" t="str">
            <v>нд</v>
          </cell>
          <cell r="AJ59" t="str">
            <v>нд</v>
          </cell>
          <cell r="AK59" t="str">
            <v>нд</v>
          </cell>
          <cell r="AL59" t="str">
            <v>нд</v>
          </cell>
          <cell r="AM59" t="str">
            <v>нд</v>
          </cell>
          <cell r="AN59" t="str">
            <v>нд</v>
          </cell>
          <cell r="AO59" t="str">
            <v>нд</v>
          </cell>
          <cell r="AP59" t="str">
            <v>нд</v>
          </cell>
          <cell r="AQ59" t="str">
            <v>нд</v>
          </cell>
          <cell r="AR59" t="str">
            <v>нд</v>
          </cell>
          <cell r="AS59" t="str">
            <v>нд</v>
          </cell>
          <cell r="AT59" t="str">
            <v>нд</v>
          </cell>
          <cell r="AU59" t="str">
            <v>нд</v>
          </cell>
          <cell r="AV59" t="str">
            <v>нд</v>
          </cell>
          <cell r="AW59" t="str">
            <v>нд</v>
          </cell>
          <cell r="AX59" t="str">
            <v>нд</v>
          </cell>
          <cell r="AY59" t="str">
            <v>нд</v>
          </cell>
          <cell r="AZ59" t="str">
            <v>нд</v>
          </cell>
          <cell r="BA59">
            <v>10.713414999999999</v>
          </cell>
          <cell r="BB59" t="str">
            <v>нд</v>
          </cell>
          <cell r="BC59" t="str">
            <v>нд</v>
          </cell>
          <cell r="BD59" t="str">
            <v>нд</v>
          </cell>
          <cell r="BE59" t="str">
            <v>нд</v>
          </cell>
          <cell r="BF59">
            <v>6</v>
          </cell>
          <cell r="BG59" t="str">
            <v>нд</v>
          </cell>
          <cell r="BH59" t="str">
            <v>нд</v>
          </cell>
          <cell r="BI59" t="str">
            <v>нд</v>
          </cell>
          <cell r="BJ59" t="str">
            <v>нд</v>
          </cell>
          <cell r="BK59" t="str">
            <v>нд</v>
          </cell>
          <cell r="BL59" t="str">
            <v>нд</v>
          </cell>
          <cell r="BM59" t="str">
            <v>нд</v>
          </cell>
          <cell r="BN59" t="str">
            <v>нд</v>
          </cell>
          <cell r="BO59" t="str">
            <v>нд</v>
          </cell>
          <cell r="BP59" t="str">
            <v>нд</v>
          </cell>
          <cell r="BQ59" t="str">
            <v>нд</v>
          </cell>
          <cell r="BR59" t="str">
            <v>нд</v>
          </cell>
          <cell r="BS59" t="str">
            <v>нд</v>
          </cell>
          <cell r="BT59" t="str">
            <v>нд</v>
          </cell>
          <cell r="BU59" t="str">
            <v>нд</v>
          </cell>
          <cell r="BV59" t="str">
            <v>нд</v>
          </cell>
          <cell r="BW59" t="str">
            <v>нд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</row>
        <row r="60">
          <cell r="C60" t="str">
            <v>M_015</v>
          </cell>
          <cell r="D60" t="str">
            <v>нд</v>
          </cell>
          <cell r="E60" t="str">
            <v>нд</v>
          </cell>
          <cell r="F60" t="str">
            <v>нд</v>
          </cell>
          <cell r="G60" t="str">
            <v>нд</v>
          </cell>
          <cell r="H60" t="str">
            <v>нд</v>
          </cell>
          <cell r="I60" t="str">
            <v>нд</v>
          </cell>
          <cell r="J60" t="str">
            <v>нд</v>
          </cell>
          <cell r="K60" t="str">
            <v>нд</v>
          </cell>
          <cell r="L60" t="str">
            <v>нд</v>
          </cell>
          <cell r="M60" t="str">
            <v>нд</v>
          </cell>
          <cell r="N60" t="str">
            <v>нд</v>
          </cell>
          <cell r="O60" t="str">
            <v>нд</v>
          </cell>
          <cell r="P60" t="str">
            <v>нд</v>
          </cell>
          <cell r="Q60" t="str">
            <v>нд</v>
          </cell>
          <cell r="R60" t="str">
            <v>нд</v>
          </cell>
          <cell r="S60" t="str">
            <v>нд</v>
          </cell>
          <cell r="T60" t="str">
            <v>нд</v>
          </cell>
          <cell r="U60" t="str">
            <v>нд</v>
          </cell>
          <cell r="V60" t="str">
            <v>нд</v>
          </cell>
          <cell r="W60" t="str">
            <v>нд</v>
          </cell>
          <cell r="X60" t="str">
            <v>нд</v>
          </cell>
          <cell r="Y60" t="str">
            <v>нд</v>
          </cell>
          <cell r="Z60" t="str">
            <v>нд</v>
          </cell>
          <cell r="AA60" t="str">
            <v>нд</v>
          </cell>
          <cell r="AB60" t="str">
            <v>нд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 t="str">
            <v>нд</v>
          </cell>
          <cell r="AH60" t="str">
            <v>нд</v>
          </cell>
          <cell r="AI60" t="str">
            <v>нд</v>
          </cell>
          <cell r="AJ60" t="str">
            <v>нд</v>
          </cell>
          <cell r="AK60" t="str">
            <v>нд</v>
          </cell>
          <cell r="AL60" t="str">
            <v>нд</v>
          </cell>
          <cell r="AM60" t="str">
            <v>нд</v>
          </cell>
          <cell r="AN60" t="str">
            <v>нд</v>
          </cell>
          <cell r="AO60" t="str">
            <v>нд</v>
          </cell>
          <cell r="AP60" t="str">
            <v>нд</v>
          </cell>
          <cell r="AQ60" t="str">
            <v>нд</v>
          </cell>
          <cell r="AR60" t="str">
            <v>нд</v>
          </cell>
          <cell r="AS60" t="str">
            <v>нд</v>
          </cell>
          <cell r="AT60" t="str">
            <v>нд</v>
          </cell>
          <cell r="AU60" t="str">
            <v>нд</v>
          </cell>
          <cell r="AV60" t="str">
            <v>нд</v>
          </cell>
          <cell r="AW60" t="str">
            <v>нд</v>
          </cell>
          <cell r="AX60" t="str">
            <v>нд</v>
          </cell>
          <cell r="AY60" t="str">
            <v>нд</v>
          </cell>
          <cell r="AZ60" t="str">
            <v>нд</v>
          </cell>
          <cell r="BA60">
            <v>3.9967489999999999</v>
          </cell>
          <cell r="BB60" t="str">
            <v>нд</v>
          </cell>
          <cell r="BC60" t="str">
            <v>нд</v>
          </cell>
          <cell r="BD60" t="str">
            <v>нд</v>
          </cell>
          <cell r="BE60" t="str">
            <v>нд</v>
          </cell>
          <cell r="BF60">
            <v>8</v>
          </cell>
          <cell r="BG60" t="str">
            <v>нд</v>
          </cell>
          <cell r="BH60" t="str">
            <v>нд</v>
          </cell>
          <cell r="BI60" t="str">
            <v>нд</v>
          </cell>
          <cell r="BJ60" t="str">
            <v>нд</v>
          </cell>
          <cell r="BK60" t="str">
            <v>нд</v>
          </cell>
          <cell r="BL60" t="str">
            <v>нд</v>
          </cell>
          <cell r="BM60" t="str">
            <v>нд</v>
          </cell>
          <cell r="BN60" t="str">
            <v>нд</v>
          </cell>
          <cell r="BO60" t="str">
            <v>нд</v>
          </cell>
          <cell r="BP60" t="str">
            <v>нд</v>
          </cell>
          <cell r="BQ60" t="str">
            <v>нд</v>
          </cell>
          <cell r="BR60" t="str">
            <v>нд</v>
          </cell>
          <cell r="BS60" t="str">
            <v>нд</v>
          </cell>
          <cell r="BT60" t="str">
            <v>нд</v>
          </cell>
          <cell r="BU60" t="str">
            <v>нд</v>
          </cell>
          <cell r="BV60" t="str">
            <v>нд</v>
          </cell>
          <cell r="BW60" t="str">
            <v>нд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</row>
        <row r="61">
          <cell r="C61" t="str">
            <v>O_001</v>
          </cell>
          <cell r="D61" t="str">
            <v>нд</v>
          </cell>
          <cell r="E61" t="str">
            <v>нд</v>
          </cell>
          <cell r="F61" t="str">
            <v>нд</v>
          </cell>
          <cell r="G61" t="str">
            <v>нд</v>
          </cell>
          <cell r="H61" t="str">
            <v>нд</v>
          </cell>
          <cell r="I61" t="str">
            <v>нд</v>
          </cell>
          <cell r="J61" t="str">
            <v>нд</v>
          </cell>
          <cell r="K61" t="str">
            <v>нд</v>
          </cell>
          <cell r="L61" t="str">
            <v>нд</v>
          </cell>
          <cell r="M61" t="str">
            <v>нд</v>
          </cell>
          <cell r="N61" t="str">
            <v>нд</v>
          </cell>
          <cell r="O61" t="str">
            <v>нд</v>
          </cell>
          <cell r="P61" t="str">
            <v>нд</v>
          </cell>
          <cell r="Q61" t="str">
            <v>нд</v>
          </cell>
          <cell r="R61" t="str">
            <v>нд</v>
          </cell>
          <cell r="S61" t="str">
            <v>нд</v>
          </cell>
          <cell r="T61" t="str">
            <v>нд</v>
          </cell>
          <cell r="U61" t="str">
            <v>нд</v>
          </cell>
          <cell r="V61" t="str">
            <v>нд</v>
          </cell>
          <cell r="W61" t="str">
            <v>нд</v>
          </cell>
          <cell r="X61" t="str">
            <v>нд</v>
          </cell>
          <cell r="Y61" t="str">
            <v>нд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 t="str">
            <v>нд</v>
          </cell>
          <cell r="AH61" t="str">
            <v>нд</v>
          </cell>
          <cell r="AI61" t="str">
            <v>нд</v>
          </cell>
          <cell r="AJ61" t="str">
            <v>нд</v>
          </cell>
          <cell r="AK61" t="str">
            <v>нд</v>
          </cell>
          <cell r="AL61" t="str">
            <v>нд</v>
          </cell>
          <cell r="AM61" t="str">
            <v>нд</v>
          </cell>
          <cell r="AN61" t="str">
            <v>нд</v>
          </cell>
          <cell r="AO61" t="str">
            <v>нд</v>
          </cell>
          <cell r="AP61" t="str">
            <v>нд</v>
          </cell>
          <cell r="AQ61" t="str">
            <v>нд</v>
          </cell>
          <cell r="AR61" t="str">
            <v>нд</v>
          </cell>
          <cell r="AS61" t="str">
            <v>нд</v>
          </cell>
          <cell r="AT61" t="str">
            <v>нд</v>
          </cell>
          <cell r="AU61" t="str">
            <v>нд</v>
          </cell>
          <cell r="AV61" t="str">
            <v>нд</v>
          </cell>
          <cell r="AW61" t="str">
            <v>нд</v>
          </cell>
          <cell r="AX61" t="str">
            <v>нд</v>
          </cell>
          <cell r="AY61" t="str">
            <v>нд</v>
          </cell>
          <cell r="AZ61" t="str">
            <v>нд</v>
          </cell>
          <cell r="BA61" t="str">
            <v>нд</v>
          </cell>
          <cell r="BB61" t="str">
            <v>нд</v>
          </cell>
          <cell r="BC61" t="str">
            <v>нд</v>
          </cell>
          <cell r="BD61" t="str">
            <v>нд</v>
          </cell>
          <cell r="BE61" t="str">
            <v>нд</v>
          </cell>
          <cell r="BF61" t="str">
            <v>нд</v>
          </cell>
          <cell r="BG61" t="str">
            <v>нд</v>
          </cell>
          <cell r="BH61" t="str">
            <v>нд</v>
          </cell>
          <cell r="BI61" t="str">
            <v>нд</v>
          </cell>
          <cell r="BJ61" t="str">
            <v>нд</v>
          </cell>
          <cell r="BK61" t="str">
            <v>нд</v>
          </cell>
          <cell r="BL61" t="str">
            <v>нд</v>
          </cell>
          <cell r="BM61" t="str">
            <v>нд</v>
          </cell>
          <cell r="BN61" t="str">
            <v>нд</v>
          </cell>
          <cell r="BO61" t="str">
            <v>нд</v>
          </cell>
          <cell r="BP61" t="str">
            <v>нд</v>
          </cell>
          <cell r="BQ61" t="str">
            <v>нд</v>
          </cell>
          <cell r="BR61" t="str">
            <v>нд</v>
          </cell>
          <cell r="BS61" t="str">
            <v>нд</v>
          </cell>
          <cell r="BT61" t="str">
            <v>нд</v>
          </cell>
          <cell r="BU61" t="str">
            <v>нд</v>
          </cell>
          <cell r="BV61" t="str">
            <v>нд</v>
          </cell>
          <cell r="BW61" t="str">
            <v>нд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</row>
        <row r="62">
          <cell r="C62" t="str">
            <v>О_003</v>
          </cell>
          <cell r="D62" t="str">
            <v>нд</v>
          </cell>
          <cell r="E62" t="str">
            <v>нд</v>
          </cell>
          <cell r="F62" t="str">
            <v>нд</v>
          </cell>
          <cell r="G62" t="str">
            <v>нд</v>
          </cell>
          <cell r="H62" t="str">
            <v>нд</v>
          </cell>
          <cell r="I62" t="str">
            <v>нд</v>
          </cell>
          <cell r="J62" t="str">
            <v>нд</v>
          </cell>
          <cell r="K62" t="str">
            <v>нд</v>
          </cell>
          <cell r="L62" t="str">
            <v>нд</v>
          </cell>
          <cell r="M62" t="str">
            <v>нд</v>
          </cell>
          <cell r="N62" t="str">
            <v>нд</v>
          </cell>
          <cell r="O62" t="str">
            <v>нд</v>
          </cell>
          <cell r="P62" t="str">
            <v>нд</v>
          </cell>
          <cell r="Q62" t="str">
            <v>нд</v>
          </cell>
          <cell r="R62" t="str">
            <v>нд</v>
          </cell>
          <cell r="S62" t="str">
            <v>нд</v>
          </cell>
          <cell r="T62" t="str">
            <v>нд</v>
          </cell>
          <cell r="U62" t="str">
            <v>нд</v>
          </cell>
          <cell r="V62" t="str">
            <v>нд</v>
          </cell>
          <cell r="W62" t="str">
            <v>нд</v>
          </cell>
          <cell r="X62" t="str">
            <v>нд</v>
          </cell>
          <cell r="Y62" t="str">
            <v>нд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 t="str">
            <v>нд</v>
          </cell>
          <cell r="AH62" t="str">
            <v>нд</v>
          </cell>
          <cell r="AI62" t="str">
            <v>нд</v>
          </cell>
          <cell r="AJ62" t="str">
            <v>нд</v>
          </cell>
          <cell r="AK62" t="str">
            <v>нд</v>
          </cell>
          <cell r="AL62" t="str">
            <v>нд</v>
          </cell>
          <cell r="AM62" t="str">
            <v>нд</v>
          </cell>
          <cell r="AN62" t="str">
            <v>нд</v>
          </cell>
          <cell r="AO62" t="str">
            <v>нд</v>
          </cell>
          <cell r="AP62" t="str">
            <v>нд</v>
          </cell>
          <cell r="AQ62" t="str">
            <v>нд</v>
          </cell>
          <cell r="AR62" t="str">
            <v>нд</v>
          </cell>
          <cell r="AS62" t="str">
            <v>нд</v>
          </cell>
          <cell r="AT62" t="str">
            <v>нд</v>
          </cell>
          <cell r="AU62" t="str">
            <v>нд</v>
          </cell>
          <cell r="AV62" t="str">
            <v>нд</v>
          </cell>
          <cell r="AW62" t="str">
            <v>нд</v>
          </cell>
          <cell r="AX62" t="str">
            <v>нд</v>
          </cell>
          <cell r="AY62" t="str">
            <v>нд</v>
          </cell>
          <cell r="AZ62" t="str">
            <v>нд</v>
          </cell>
          <cell r="BA62" t="str">
            <v>нд</v>
          </cell>
          <cell r="BB62" t="str">
            <v>нд</v>
          </cell>
          <cell r="BC62" t="str">
            <v>нд</v>
          </cell>
          <cell r="BD62" t="str">
            <v>нд</v>
          </cell>
          <cell r="BE62" t="str">
            <v>нд</v>
          </cell>
          <cell r="BF62" t="str">
            <v>нд</v>
          </cell>
          <cell r="BG62" t="str">
            <v>нд</v>
          </cell>
          <cell r="BH62" t="str">
            <v>нд</v>
          </cell>
          <cell r="BI62">
            <v>5.49</v>
          </cell>
          <cell r="BJ62" t="str">
            <v>нд</v>
          </cell>
          <cell r="BK62" t="str">
            <v>нд</v>
          </cell>
          <cell r="BL62" t="str">
            <v>нд</v>
          </cell>
          <cell r="BM62" t="str">
            <v>нд</v>
          </cell>
          <cell r="BN62">
            <v>6</v>
          </cell>
          <cell r="BO62" t="str">
            <v>нд</v>
          </cell>
          <cell r="BP62" t="str">
            <v>нд</v>
          </cell>
          <cell r="BQ62" t="str">
            <v>нд</v>
          </cell>
          <cell r="BR62" t="str">
            <v>нд</v>
          </cell>
          <cell r="BS62" t="str">
            <v>нд</v>
          </cell>
          <cell r="BT62" t="str">
            <v>нд</v>
          </cell>
          <cell r="BU62" t="str">
            <v>нд</v>
          </cell>
          <cell r="BV62" t="str">
            <v>нд</v>
          </cell>
          <cell r="BW62" t="str">
            <v>нд</v>
          </cell>
          <cell r="BX62">
            <v>0</v>
          </cell>
          <cell r="BY62">
            <v>5.49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6</v>
          </cell>
          <cell r="CE62">
            <v>0</v>
          </cell>
        </row>
        <row r="63">
          <cell r="C63" t="str">
            <v>Г</v>
          </cell>
          <cell r="D63" t="str">
            <v>нд</v>
          </cell>
          <cell r="E63" t="str">
            <v>нд</v>
          </cell>
          <cell r="F63" t="str">
            <v>нд</v>
          </cell>
          <cell r="G63" t="str">
            <v>нд</v>
          </cell>
          <cell r="H63" t="str">
            <v>нд</v>
          </cell>
          <cell r="I63" t="str">
            <v>нд</v>
          </cell>
          <cell r="J63" t="str">
            <v>нд</v>
          </cell>
          <cell r="K63" t="str">
            <v>нд</v>
          </cell>
          <cell r="L63" t="str">
            <v>нд</v>
          </cell>
          <cell r="M63" t="str">
            <v>нд</v>
          </cell>
          <cell r="N63" t="str">
            <v>нд</v>
          </cell>
          <cell r="O63" t="str">
            <v>нд</v>
          </cell>
          <cell r="P63" t="str">
            <v>нд</v>
          </cell>
          <cell r="Q63" t="str">
            <v>нд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 t="str">
            <v>нд</v>
          </cell>
          <cell r="BC63" t="str">
            <v>нд</v>
          </cell>
          <cell r="BD63" t="str">
            <v>нд</v>
          </cell>
          <cell r="BE63" t="str">
            <v>нд</v>
          </cell>
          <cell r="BF63" t="str">
            <v>нд</v>
          </cell>
          <cell r="BG63" t="str">
            <v>нд</v>
          </cell>
          <cell r="BH63" t="str">
            <v>нд</v>
          </cell>
          <cell r="BI63" t="str">
            <v>нд</v>
          </cell>
          <cell r="BJ63" t="str">
            <v>нд</v>
          </cell>
          <cell r="BK63" t="str">
            <v>нд</v>
          </cell>
          <cell r="BL63" t="str">
            <v>нд</v>
          </cell>
          <cell r="BM63" t="str">
            <v>нд</v>
          </cell>
          <cell r="BN63" t="str">
            <v>нд</v>
          </cell>
          <cell r="BO63" t="str">
            <v>нд</v>
          </cell>
          <cell r="BP63" t="str">
            <v>нд</v>
          </cell>
          <cell r="BQ63" t="str">
            <v>нд</v>
          </cell>
          <cell r="BR63" t="str">
            <v>нд</v>
          </cell>
          <cell r="BS63" t="str">
            <v>нд</v>
          </cell>
          <cell r="BT63" t="str">
            <v>нд</v>
          </cell>
          <cell r="BU63" t="str">
            <v>нд</v>
          </cell>
          <cell r="BV63" t="str">
            <v>нд</v>
          </cell>
          <cell r="BW63" t="str">
            <v>нд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</row>
        <row r="64">
          <cell r="C64" t="str">
            <v>Г</v>
          </cell>
          <cell r="D64" t="str">
            <v>нд</v>
          </cell>
          <cell r="E64" t="str">
            <v>нд</v>
          </cell>
          <cell r="F64" t="str">
            <v>нд</v>
          </cell>
          <cell r="G64" t="str">
            <v>нд</v>
          </cell>
          <cell r="H64" t="str">
            <v>нд</v>
          </cell>
          <cell r="I64" t="str">
            <v>нд</v>
          </cell>
          <cell r="J64" t="str">
            <v>нд</v>
          </cell>
          <cell r="K64" t="str">
            <v>нд</v>
          </cell>
          <cell r="L64" t="str">
            <v>нд</v>
          </cell>
          <cell r="M64" t="str">
            <v>нд</v>
          </cell>
          <cell r="N64" t="str">
            <v>нд</v>
          </cell>
          <cell r="O64" t="str">
            <v>нд</v>
          </cell>
          <cell r="P64" t="str">
            <v>нд</v>
          </cell>
          <cell r="Q64" t="str">
            <v>нд</v>
          </cell>
          <cell r="R64" t="str">
            <v>нд</v>
          </cell>
          <cell r="S64" t="str">
            <v>нд</v>
          </cell>
          <cell r="T64" t="str">
            <v>нд</v>
          </cell>
          <cell r="U64" t="str">
            <v>нд</v>
          </cell>
          <cell r="V64" t="str">
            <v>нд</v>
          </cell>
          <cell r="W64" t="str">
            <v>нд</v>
          </cell>
          <cell r="X64" t="str">
            <v>нд</v>
          </cell>
          <cell r="Y64" t="str">
            <v>нд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 t="str">
            <v>нд</v>
          </cell>
          <cell r="AH64" t="str">
            <v>нд</v>
          </cell>
          <cell r="AI64" t="str">
            <v>нд</v>
          </cell>
          <cell r="AJ64" t="str">
            <v>нд</v>
          </cell>
          <cell r="AK64" t="str">
            <v>нд</v>
          </cell>
          <cell r="AL64" t="str">
            <v>нд</v>
          </cell>
          <cell r="AM64" t="str">
            <v>нд</v>
          </cell>
          <cell r="AN64" t="str">
            <v>нд</v>
          </cell>
          <cell r="AO64" t="str">
            <v>нд</v>
          </cell>
          <cell r="AP64" t="str">
            <v>нд</v>
          </cell>
          <cell r="AQ64" t="str">
            <v>нд</v>
          </cell>
          <cell r="AR64" t="str">
            <v>нд</v>
          </cell>
          <cell r="AS64" t="str">
            <v>нд</v>
          </cell>
          <cell r="AT64" t="str">
            <v>нд</v>
          </cell>
          <cell r="AU64" t="str">
            <v>нд</v>
          </cell>
          <cell r="AV64" t="str">
            <v>нд</v>
          </cell>
          <cell r="AW64" t="str">
            <v>нд</v>
          </cell>
          <cell r="AX64" t="str">
            <v>нд</v>
          </cell>
          <cell r="AY64" t="str">
            <v>нд</v>
          </cell>
          <cell r="AZ64" t="str">
            <v>нд</v>
          </cell>
          <cell r="BA64" t="str">
            <v>нд</v>
          </cell>
          <cell r="BB64" t="str">
            <v>нд</v>
          </cell>
          <cell r="BC64" t="str">
            <v>нд</v>
          </cell>
          <cell r="BD64" t="str">
            <v>нд</v>
          </cell>
          <cell r="BE64" t="str">
            <v>нд</v>
          </cell>
          <cell r="BF64" t="str">
            <v>нд</v>
          </cell>
          <cell r="BG64" t="str">
            <v>нд</v>
          </cell>
          <cell r="BH64" t="str">
            <v>нд</v>
          </cell>
          <cell r="BI64" t="str">
            <v>нд</v>
          </cell>
          <cell r="BJ64" t="str">
            <v>нд</v>
          </cell>
          <cell r="BK64" t="str">
            <v>нд</v>
          </cell>
          <cell r="BL64" t="str">
            <v>нд</v>
          </cell>
          <cell r="BM64" t="str">
            <v>нд</v>
          </cell>
          <cell r="BN64" t="str">
            <v>нд</v>
          </cell>
          <cell r="BO64" t="str">
            <v>нд</v>
          </cell>
          <cell r="BP64" t="str">
            <v>нд</v>
          </cell>
          <cell r="BQ64" t="str">
            <v>нд</v>
          </cell>
          <cell r="BR64" t="str">
            <v>нд</v>
          </cell>
          <cell r="BS64" t="str">
            <v>нд</v>
          </cell>
          <cell r="BT64" t="str">
            <v>нд</v>
          </cell>
          <cell r="BU64" t="str">
            <v>нд</v>
          </cell>
          <cell r="BV64" t="str">
            <v>нд</v>
          </cell>
          <cell r="BW64" t="str">
            <v>нд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</row>
        <row r="65">
          <cell r="C65" t="str">
            <v>M_025</v>
          </cell>
          <cell r="D65" t="str">
            <v>нд</v>
          </cell>
          <cell r="E65" t="str">
            <v>нд</v>
          </cell>
          <cell r="F65" t="str">
            <v>нд</v>
          </cell>
          <cell r="G65" t="str">
            <v>нд</v>
          </cell>
          <cell r="H65" t="str">
            <v>нд</v>
          </cell>
          <cell r="I65" t="str">
            <v>нд</v>
          </cell>
          <cell r="J65" t="str">
            <v>нд</v>
          </cell>
          <cell r="K65" t="str">
            <v>нд</v>
          </cell>
          <cell r="L65" t="str">
            <v>нд</v>
          </cell>
          <cell r="M65" t="str">
            <v>нд</v>
          </cell>
          <cell r="N65" t="str">
            <v>нд</v>
          </cell>
          <cell r="O65" t="str">
            <v>нд</v>
          </cell>
          <cell r="P65" t="str">
            <v>нд</v>
          </cell>
          <cell r="Q65" t="str">
            <v>нд</v>
          </cell>
          <cell r="R65" t="str">
            <v>нд</v>
          </cell>
          <cell r="S65" t="str">
            <v>нд</v>
          </cell>
          <cell r="T65" t="str">
            <v>нд</v>
          </cell>
          <cell r="U65" t="str">
            <v>нд</v>
          </cell>
          <cell r="V65" t="str">
            <v>нд</v>
          </cell>
          <cell r="W65" t="str">
            <v>нд</v>
          </cell>
          <cell r="X65" t="str">
            <v>нд</v>
          </cell>
          <cell r="Y65" t="str">
            <v>нд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 t="str">
            <v>нд</v>
          </cell>
          <cell r="AH65" t="str">
            <v>нд</v>
          </cell>
          <cell r="AI65" t="str">
            <v>нд</v>
          </cell>
          <cell r="AJ65" t="str">
            <v>нд</v>
          </cell>
          <cell r="AK65" t="str">
            <v>нд</v>
          </cell>
          <cell r="AL65" t="str">
            <v>нд</v>
          </cell>
          <cell r="AM65" t="str">
            <v>нд</v>
          </cell>
          <cell r="AN65" t="str">
            <v>нд</v>
          </cell>
          <cell r="AO65" t="str">
            <v>нд</v>
          </cell>
          <cell r="AP65" t="str">
            <v>нд</v>
          </cell>
          <cell r="AQ65" t="str">
            <v>нд</v>
          </cell>
          <cell r="AR65" t="str">
            <v>нд</v>
          </cell>
          <cell r="AS65" t="str">
            <v>нд</v>
          </cell>
          <cell r="AT65" t="str">
            <v>нд</v>
          </cell>
          <cell r="AU65" t="str">
            <v>нд</v>
          </cell>
          <cell r="AV65" t="str">
            <v>нд</v>
          </cell>
          <cell r="AW65" t="str">
            <v>нд</v>
          </cell>
          <cell r="AX65" t="str">
            <v>нд</v>
          </cell>
          <cell r="AY65" t="str">
            <v>нд</v>
          </cell>
          <cell r="AZ65" t="str">
            <v>нд</v>
          </cell>
          <cell r="BA65" t="str">
            <v>нд</v>
          </cell>
          <cell r="BB65" t="str">
            <v>нд</v>
          </cell>
          <cell r="BC65" t="str">
            <v>нд</v>
          </cell>
          <cell r="BD65" t="str">
            <v>нд</v>
          </cell>
          <cell r="BE65" t="str">
            <v>нд</v>
          </cell>
          <cell r="BF65" t="str">
            <v>нд</v>
          </cell>
          <cell r="BG65" t="str">
            <v>нд</v>
          </cell>
          <cell r="BH65" t="str">
            <v>нд</v>
          </cell>
          <cell r="BI65" t="str">
            <v>нд</v>
          </cell>
          <cell r="BJ65" t="str">
            <v>нд</v>
          </cell>
          <cell r="BK65" t="str">
            <v>нд</v>
          </cell>
          <cell r="BL65" t="str">
            <v>нд</v>
          </cell>
          <cell r="BM65" t="str">
            <v>нд</v>
          </cell>
          <cell r="BN65" t="str">
            <v>нд</v>
          </cell>
          <cell r="BO65" t="str">
            <v>нд</v>
          </cell>
          <cell r="BP65" t="str">
            <v>нд</v>
          </cell>
          <cell r="BQ65" t="str">
            <v>нд</v>
          </cell>
          <cell r="BR65" t="str">
            <v>нд</v>
          </cell>
          <cell r="BS65" t="str">
            <v>нд</v>
          </cell>
          <cell r="BT65" t="str">
            <v>нд</v>
          </cell>
          <cell r="BU65" t="str">
            <v>нд</v>
          </cell>
          <cell r="BV65" t="str">
            <v>нд</v>
          </cell>
          <cell r="BW65" t="str">
            <v>нд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</row>
        <row r="66">
          <cell r="C66" t="str">
            <v>N_009</v>
          </cell>
          <cell r="D66" t="str">
            <v>нд</v>
          </cell>
          <cell r="E66" t="str">
            <v>нд</v>
          </cell>
          <cell r="F66" t="str">
            <v>нд</v>
          </cell>
          <cell r="G66" t="str">
            <v>нд</v>
          </cell>
          <cell r="H66" t="str">
            <v>нд</v>
          </cell>
          <cell r="I66" t="str">
            <v>нд</v>
          </cell>
          <cell r="J66" t="str">
            <v>нд</v>
          </cell>
          <cell r="K66" t="str">
            <v>нд</v>
          </cell>
          <cell r="L66" t="str">
            <v>нд</v>
          </cell>
          <cell r="M66" t="str">
            <v>нд</v>
          </cell>
          <cell r="N66" t="str">
            <v>нд</v>
          </cell>
          <cell r="O66" t="str">
            <v>нд</v>
          </cell>
          <cell r="P66" t="str">
            <v>нд</v>
          </cell>
          <cell r="Q66" t="str">
            <v>нд</v>
          </cell>
          <cell r="R66" t="str">
            <v>нд</v>
          </cell>
          <cell r="S66" t="str">
            <v>нд</v>
          </cell>
          <cell r="T66" t="str">
            <v>нд</v>
          </cell>
          <cell r="U66" t="str">
            <v>нд</v>
          </cell>
          <cell r="V66" t="str">
            <v>нд</v>
          </cell>
          <cell r="W66" t="str">
            <v>нд</v>
          </cell>
          <cell r="X66" t="str">
            <v>нд</v>
          </cell>
          <cell r="Y66" t="str">
            <v>нд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 t="str">
            <v>нд</v>
          </cell>
          <cell r="AH66" t="str">
            <v>нд</v>
          </cell>
          <cell r="AI66" t="str">
            <v>нд</v>
          </cell>
          <cell r="AJ66" t="str">
            <v>нд</v>
          </cell>
          <cell r="AK66" t="str">
            <v>нд</v>
          </cell>
          <cell r="AL66" t="str">
            <v>нд</v>
          </cell>
          <cell r="AM66" t="str">
            <v>нд</v>
          </cell>
          <cell r="AN66" t="str">
            <v>нд</v>
          </cell>
          <cell r="AO66" t="str">
            <v>нд</v>
          </cell>
          <cell r="AP66" t="str">
            <v>нд</v>
          </cell>
          <cell r="AQ66" t="str">
            <v>нд</v>
          </cell>
          <cell r="AR66" t="str">
            <v>нд</v>
          </cell>
          <cell r="AS66" t="str">
            <v>нд</v>
          </cell>
          <cell r="AT66" t="str">
            <v>нд</v>
          </cell>
          <cell r="AU66" t="str">
            <v>нд</v>
          </cell>
          <cell r="AV66" t="str">
            <v>нд</v>
          </cell>
          <cell r="AW66" t="str">
            <v>нд</v>
          </cell>
          <cell r="AX66" t="str">
            <v>нд</v>
          </cell>
          <cell r="AY66" t="str">
            <v>нд</v>
          </cell>
          <cell r="AZ66" t="str">
            <v>нд</v>
          </cell>
          <cell r="BA66" t="str">
            <v>нд</v>
          </cell>
          <cell r="BB66" t="str">
            <v>нд</v>
          </cell>
          <cell r="BC66" t="str">
            <v>нд</v>
          </cell>
          <cell r="BD66" t="str">
            <v>нд</v>
          </cell>
          <cell r="BE66" t="str">
            <v>нд</v>
          </cell>
          <cell r="BF66" t="str">
            <v>нд</v>
          </cell>
          <cell r="BG66" t="str">
            <v>нд</v>
          </cell>
          <cell r="BH66" t="str">
            <v>нд</v>
          </cell>
          <cell r="BI66" t="str">
            <v>нд</v>
          </cell>
          <cell r="BJ66" t="str">
            <v>нд</v>
          </cell>
          <cell r="BK66" t="str">
            <v>нд</v>
          </cell>
          <cell r="BL66" t="str">
            <v>нд</v>
          </cell>
          <cell r="BM66" t="str">
            <v>нд</v>
          </cell>
          <cell r="BN66" t="str">
            <v>нд</v>
          </cell>
          <cell r="BO66" t="str">
            <v>нд</v>
          </cell>
          <cell r="BP66" t="str">
            <v>нд</v>
          </cell>
          <cell r="BQ66" t="str">
            <v>нд</v>
          </cell>
          <cell r="BR66" t="str">
            <v>нд</v>
          </cell>
          <cell r="BS66" t="str">
            <v>нд</v>
          </cell>
          <cell r="BT66" t="str">
            <v>нд</v>
          </cell>
          <cell r="BU66" t="str">
            <v>нд</v>
          </cell>
          <cell r="BV66" t="str">
            <v>нд</v>
          </cell>
          <cell r="BW66" t="str">
            <v>нд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</row>
        <row r="67">
          <cell r="C67" t="str">
            <v>Г</v>
          </cell>
          <cell r="D67" t="str">
            <v>нд</v>
          </cell>
          <cell r="E67" t="str">
            <v>нд</v>
          </cell>
          <cell r="F67" t="str">
            <v>нд</v>
          </cell>
          <cell r="G67" t="str">
            <v>нд</v>
          </cell>
          <cell r="H67" t="str">
            <v>нд</v>
          </cell>
          <cell r="I67" t="str">
            <v>нд</v>
          </cell>
          <cell r="J67" t="str">
            <v>нд</v>
          </cell>
          <cell r="K67" t="str">
            <v>нд</v>
          </cell>
          <cell r="L67" t="str">
            <v>нд</v>
          </cell>
          <cell r="M67" t="str">
            <v>нд</v>
          </cell>
          <cell r="N67" t="str">
            <v>нд</v>
          </cell>
          <cell r="O67" t="str">
            <v>нд</v>
          </cell>
          <cell r="P67" t="str">
            <v>нд</v>
          </cell>
          <cell r="Q67" t="str">
            <v>нд</v>
          </cell>
          <cell r="R67" t="str">
            <v>нд</v>
          </cell>
          <cell r="S67" t="str">
            <v>нд</v>
          </cell>
          <cell r="T67" t="str">
            <v>нд</v>
          </cell>
          <cell r="U67" t="str">
            <v>нд</v>
          </cell>
          <cell r="V67" t="str">
            <v>нд</v>
          </cell>
          <cell r="W67" t="str">
            <v>нд</v>
          </cell>
          <cell r="X67" t="str">
            <v>нд</v>
          </cell>
          <cell r="Y67" t="str">
            <v>нд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 t="str">
            <v>нд</v>
          </cell>
          <cell r="AH67" t="str">
            <v>нд</v>
          </cell>
          <cell r="AI67" t="str">
            <v>нд</v>
          </cell>
          <cell r="AJ67" t="str">
            <v>нд</v>
          </cell>
          <cell r="AK67" t="str">
            <v>нд</v>
          </cell>
          <cell r="AL67" t="str">
            <v>нд</v>
          </cell>
          <cell r="AM67" t="str">
            <v>нд</v>
          </cell>
          <cell r="AN67" t="str">
            <v>нд</v>
          </cell>
          <cell r="AO67" t="str">
            <v>нд</v>
          </cell>
          <cell r="AP67" t="str">
            <v>нд</v>
          </cell>
          <cell r="AQ67" t="str">
            <v>нд</v>
          </cell>
          <cell r="AR67" t="str">
            <v>нд</v>
          </cell>
          <cell r="AS67" t="str">
            <v>нд</v>
          </cell>
          <cell r="AT67" t="str">
            <v>нд</v>
          </cell>
          <cell r="AU67" t="str">
            <v>нд</v>
          </cell>
          <cell r="AV67" t="str">
            <v>нд</v>
          </cell>
          <cell r="AW67" t="str">
            <v>нд</v>
          </cell>
          <cell r="AX67" t="str">
            <v>нд</v>
          </cell>
          <cell r="AY67" t="str">
            <v>нд</v>
          </cell>
          <cell r="AZ67" t="str">
            <v>нд</v>
          </cell>
          <cell r="BA67" t="str">
            <v>нд</v>
          </cell>
          <cell r="BB67" t="str">
            <v>нд</v>
          </cell>
          <cell r="BC67" t="str">
            <v>нд</v>
          </cell>
          <cell r="BD67" t="str">
            <v>нд</v>
          </cell>
          <cell r="BE67" t="str">
            <v>нд</v>
          </cell>
          <cell r="BF67" t="str">
            <v>нд</v>
          </cell>
          <cell r="BG67" t="str">
            <v>нд</v>
          </cell>
          <cell r="BH67" t="str">
            <v>нд</v>
          </cell>
          <cell r="BI67" t="str">
            <v>нд</v>
          </cell>
          <cell r="BJ67" t="str">
            <v>нд</v>
          </cell>
          <cell r="BK67" t="str">
            <v>нд</v>
          </cell>
          <cell r="BL67" t="str">
            <v>нд</v>
          </cell>
          <cell r="BM67" t="str">
            <v>нд</v>
          </cell>
          <cell r="BN67" t="str">
            <v>нд</v>
          </cell>
          <cell r="BO67" t="str">
            <v>нд</v>
          </cell>
          <cell r="BP67" t="str">
            <v>нд</v>
          </cell>
          <cell r="BQ67" t="str">
            <v>нд</v>
          </cell>
          <cell r="BR67" t="str">
            <v>нд</v>
          </cell>
          <cell r="BS67" t="str">
            <v>нд</v>
          </cell>
          <cell r="BT67" t="str">
            <v>нд</v>
          </cell>
          <cell r="BU67" t="str">
            <v>нд</v>
          </cell>
          <cell r="BV67" t="str">
            <v>нд</v>
          </cell>
          <cell r="BW67" t="str">
            <v>нд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</row>
        <row r="68">
          <cell r="C68" t="str">
            <v>Г</v>
          </cell>
          <cell r="D68" t="str">
            <v>нд</v>
          </cell>
          <cell r="E68" t="str">
            <v>нд</v>
          </cell>
          <cell r="F68" t="str">
            <v>нд</v>
          </cell>
          <cell r="G68" t="str">
            <v>нд</v>
          </cell>
          <cell r="H68" t="str">
            <v>нд</v>
          </cell>
          <cell r="I68" t="str">
            <v>нд</v>
          </cell>
          <cell r="J68" t="str">
            <v>нд</v>
          </cell>
          <cell r="K68" t="str">
            <v>нд</v>
          </cell>
          <cell r="L68" t="str">
            <v>нд</v>
          </cell>
          <cell r="M68" t="str">
            <v>нд</v>
          </cell>
          <cell r="N68" t="str">
            <v>нд</v>
          </cell>
          <cell r="O68" t="str">
            <v>нд</v>
          </cell>
          <cell r="P68" t="str">
            <v>нд</v>
          </cell>
          <cell r="Q68" t="str">
            <v>нд</v>
          </cell>
          <cell r="R68" t="str">
            <v>нд</v>
          </cell>
          <cell r="S68" t="str">
            <v>нд</v>
          </cell>
          <cell r="T68" t="str">
            <v>нд</v>
          </cell>
          <cell r="U68" t="str">
            <v>нд</v>
          </cell>
          <cell r="V68" t="str">
            <v>нд</v>
          </cell>
          <cell r="W68" t="str">
            <v>нд</v>
          </cell>
          <cell r="X68" t="str">
            <v>нд</v>
          </cell>
          <cell r="Y68" t="str">
            <v>нд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 t="str">
            <v>нд</v>
          </cell>
          <cell r="AK68" t="str">
            <v>нд</v>
          </cell>
          <cell r="AL68" t="str">
            <v>нд</v>
          </cell>
          <cell r="AM68" t="str">
            <v>нд</v>
          </cell>
          <cell r="AN68" t="str">
            <v>нд</v>
          </cell>
          <cell r="AO68" t="str">
            <v>нд</v>
          </cell>
          <cell r="AP68" t="str">
            <v>нд</v>
          </cell>
          <cell r="AQ68" t="str">
            <v>нд</v>
          </cell>
          <cell r="AR68" t="str">
            <v>нд</v>
          </cell>
          <cell r="AS68" t="str">
            <v>нд</v>
          </cell>
          <cell r="AT68" t="str">
            <v>нд</v>
          </cell>
          <cell r="AU68" t="str">
            <v>нд</v>
          </cell>
          <cell r="AV68" t="str">
            <v>нд</v>
          </cell>
          <cell r="AW68" t="str">
            <v>нд</v>
          </cell>
          <cell r="AX68" t="str">
            <v>нд</v>
          </cell>
          <cell r="AY68" t="str">
            <v>нд</v>
          </cell>
          <cell r="AZ68" t="str">
            <v>нд</v>
          </cell>
          <cell r="BA68" t="str">
            <v>нд</v>
          </cell>
          <cell r="BB68" t="str">
            <v>нд</v>
          </cell>
          <cell r="BC68" t="str">
            <v>нд</v>
          </cell>
          <cell r="BD68" t="str">
            <v>нд</v>
          </cell>
          <cell r="BE68" t="str">
            <v>нд</v>
          </cell>
          <cell r="BF68" t="str">
            <v>нд</v>
          </cell>
          <cell r="BG68" t="str">
            <v>нд</v>
          </cell>
          <cell r="BH68" t="str">
            <v>нд</v>
          </cell>
          <cell r="BI68" t="str">
            <v>нд</v>
          </cell>
          <cell r="BJ68" t="str">
            <v>нд</v>
          </cell>
          <cell r="BK68" t="str">
            <v>нд</v>
          </cell>
          <cell r="BL68" t="str">
            <v>нд</v>
          </cell>
          <cell r="BM68" t="str">
            <v>нд</v>
          </cell>
          <cell r="BN68" t="str">
            <v>нд</v>
          </cell>
          <cell r="BO68" t="str">
            <v>нд</v>
          </cell>
          <cell r="BP68" t="str">
            <v>нд</v>
          </cell>
          <cell r="BQ68" t="str">
            <v>нд</v>
          </cell>
          <cell r="BR68" t="str">
            <v>нд</v>
          </cell>
          <cell r="BS68" t="str">
            <v>нд</v>
          </cell>
          <cell r="BT68" t="str">
            <v>нд</v>
          </cell>
          <cell r="BU68" t="str">
            <v>нд</v>
          </cell>
          <cell r="BV68" t="str">
            <v>нд</v>
          </cell>
          <cell r="BW68" t="str">
            <v>нд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</row>
        <row r="69">
          <cell r="C69" t="str">
            <v>Г</v>
          </cell>
          <cell r="D69" t="str">
            <v>нд</v>
          </cell>
          <cell r="E69" t="str">
            <v>нд</v>
          </cell>
          <cell r="F69" t="str">
            <v>нд</v>
          </cell>
          <cell r="G69" t="str">
            <v>нд</v>
          </cell>
          <cell r="H69" t="str">
            <v>нд</v>
          </cell>
          <cell r="I69" t="str">
            <v>нд</v>
          </cell>
          <cell r="J69" t="str">
            <v>нд</v>
          </cell>
          <cell r="K69" t="str">
            <v>нд</v>
          </cell>
          <cell r="L69" t="str">
            <v>нд</v>
          </cell>
          <cell r="M69" t="str">
            <v>нд</v>
          </cell>
          <cell r="N69" t="str">
            <v>нд</v>
          </cell>
          <cell r="O69" t="str">
            <v>нд</v>
          </cell>
          <cell r="P69" t="str">
            <v>нд</v>
          </cell>
          <cell r="Q69" t="str">
            <v>нд</v>
          </cell>
          <cell r="R69" t="str">
            <v>нд</v>
          </cell>
          <cell r="S69" t="str">
            <v>нд</v>
          </cell>
          <cell r="T69" t="str">
            <v>нд</v>
          </cell>
          <cell r="U69" t="str">
            <v>нд</v>
          </cell>
          <cell r="V69" t="str">
            <v>нд</v>
          </cell>
          <cell r="W69" t="str">
            <v>нд</v>
          </cell>
          <cell r="X69" t="str">
            <v>нд</v>
          </cell>
          <cell r="Y69" t="str">
            <v>нд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 t="str">
            <v>нд</v>
          </cell>
          <cell r="AP69" t="str">
            <v>нд</v>
          </cell>
          <cell r="AQ69" t="str">
            <v>нд</v>
          </cell>
          <cell r="AR69" t="str">
            <v>нд</v>
          </cell>
          <cell r="AS69" t="str">
            <v>нд</v>
          </cell>
          <cell r="AT69" t="str">
            <v>нд</v>
          </cell>
          <cell r="AU69" t="str">
            <v>нд</v>
          </cell>
          <cell r="AV69" t="str">
            <v>нд</v>
          </cell>
          <cell r="AW69" t="str">
            <v>нд</v>
          </cell>
          <cell r="AX69" t="str">
            <v>нд</v>
          </cell>
          <cell r="AY69" t="str">
            <v>нд</v>
          </cell>
          <cell r="AZ69" t="str">
            <v>нд</v>
          </cell>
          <cell r="BA69" t="str">
            <v>нд</v>
          </cell>
          <cell r="BB69" t="str">
            <v>нд</v>
          </cell>
          <cell r="BC69" t="str">
            <v>нд</v>
          </cell>
          <cell r="BD69" t="str">
            <v>нд</v>
          </cell>
          <cell r="BE69" t="str">
            <v>нд</v>
          </cell>
          <cell r="BF69" t="str">
            <v>нд</v>
          </cell>
          <cell r="BG69" t="str">
            <v>нд</v>
          </cell>
          <cell r="BH69" t="str">
            <v>нд</v>
          </cell>
          <cell r="BI69" t="str">
            <v>нд</v>
          </cell>
          <cell r="BJ69" t="str">
            <v>нд</v>
          </cell>
          <cell r="BK69" t="str">
            <v>нд</v>
          </cell>
          <cell r="BL69" t="str">
            <v>нд</v>
          </cell>
          <cell r="BM69" t="str">
            <v>нд</v>
          </cell>
          <cell r="BN69" t="str">
            <v>нд</v>
          </cell>
          <cell r="BO69" t="str">
            <v>нд</v>
          </cell>
          <cell r="BP69" t="str">
            <v>нд</v>
          </cell>
          <cell r="BQ69" t="str">
            <v>нд</v>
          </cell>
          <cell r="BR69" t="str">
            <v>нд</v>
          </cell>
          <cell r="BS69" t="str">
            <v>нд</v>
          </cell>
          <cell r="BT69" t="str">
            <v>нд</v>
          </cell>
          <cell r="BU69" t="str">
            <v>нд</v>
          </cell>
          <cell r="BV69" t="str">
            <v>нд</v>
          </cell>
          <cell r="BW69" t="str">
            <v>нд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</row>
        <row r="70">
          <cell r="C70" t="str">
            <v>Г</v>
          </cell>
          <cell r="D70" t="str">
            <v>нд</v>
          </cell>
          <cell r="E70" t="str">
            <v>нд</v>
          </cell>
          <cell r="F70" t="str">
            <v>нд</v>
          </cell>
          <cell r="G70" t="str">
            <v>нд</v>
          </cell>
          <cell r="H70" t="str">
            <v>нд</v>
          </cell>
          <cell r="I70" t="str">
            <v>нд</v>
          </cell>
          <cell r="J70" t="str">
            <v>нд</v>
          </cell>
          <cell r="K70" t="str">
            <v>нд</v>
          </cell>
          <cell r="L70" t="str">
            <v>нд</v>
          </cell>
          <cell r="M70" t="str">
            <v>нд</v>
          </cell>
          <cell r="N70" t="str">
            <v>нд</v>
          </cell>
          <cell r="O70" t="str">
            <v>нд</v>
          </cell>
          <cell r="P70" t="str">
            <v>нд</v>
          </cell>
          <cell r="Q70" t="str">
            <v>нд</v>
          </cell>
          <cell r="R70" t="str">
            <v>нд</v>
          </cell>
          <cell r="S70" t="str">
            <v>нд</v>
          </cell>
          <cell r="T70" t="str">
            <v>нд</v>
          </cell>
          <cell r="U70" t="str">
            <v>нд</v>
          </cell>
          <cell r="V70" t="str">
            <v>нд</v>
          </cell>
          <cell r="W70" t="str">
            <v>нд</v>
          </cell>
          <cell r="X70" t="str">
            <v>нд</v>
          </cell>
          <cell r="Y70" t="str">
            <v>нд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 t="str">
            <v>нд</v>
          </cell>
          <cell r="AP70" t="str">
            <v>нд</v>
          </cell>
          <cell r="AQ70" t="str">
            <v>нд</v>
          </cell>
          <cell r="AR70" t="str">
            <v>нд</v>
          </cell>
          <cell r="AS70" t="str">
            <v>нд</v>
          </cell>
          <cell r="AT70" t="str">
            <v>нд</v>
          </cell>
          <cell r="AU70" t="str">
            <v>нд</v>
          </cell>
          <cell r="AV70" t="str">
            <v>нд</v>
          </cell>
          <cell r="AW70" t="str">
            <v>нд</v>
          </cell>
          <cell r="AX70" t="str">
            <v>нд</v>
          </cell>
          <cell r="AY70" t="str">
            <v>нд</v>
          </cell>
          <cell r="AZ70" t="str">
            <v>нд</v>
          </cell>
          <cell r="BA70" t="str">
            <v>нд</v>
          </cell>
          <cell r="BB70" t="str">
            <v>нд</v>
          </cell>
          <cell r="BC70" t="str">
            <v>нд</v>
          </cell>
          <cell r="BD70" t="str">
            <v>нд</v>
          </cell>
          <cell r="BE70" t="str">
            <v>нд</v>
          </cell>
          <cell r="BF70" t="str">
            <v>нд</v>
          </cell>
          <cell r="BG70" t="str">
            <v>нд</v>
          </cell>
          <cell r="BH70" t="str">
            <v>нд</v>
          </cell>
          <cell r="BI70" t="str">
            <v>нд</v>
          </cell>
          <cell r="BJ70" t="str">
            <v>нд</v>
          </cell>
          <cell r="BK70" t="str">
            <v>нд</v>
          </cell>
          <cell r="BL70" t="str">
            <v>нд</v>
          </cell>
          <cell r="BM70" t="str">
            <v>нд</v>
          </cell>
          <cell r="BN70" t="str">
            <v>нд</v>
          </cell>
          <cell r="BO70" t="str">
            <v>нд</v>
          </cell>
          <cell r="BP70" t="str">
            <v>нд</v>
          </cell>
          <cell r="BQ70" t="str">
            <v>нд</v>
          </cell>
          <cell r="BR70" t="str">
            <v>нд</v>
          </cell>
          <cell r="BS70" t="str">
            <v>нд</v>
          </cell>
          <cell r="BT70" t="str">
            <v>нд</v>
          </cell>
          <cell r="BU70" t="str">
            <v>нд</v>
          </cell>
          <cell r="BV70" t="str">
            <v>нд</v>
          </cell>
          <cell r="BW70" t="str">
            <v>нд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</row>
        <row r="71">
          <cell r="C71" t="str">
            <v>Г</v>
          </cell>
          <cell r="D71" t="str">
            <v>нд</v>
          </cell>
          <cell r="E71" t="str">
            <v>нд</v>
          </cell>
          <cell r="F71" t="str">
            <v>нд</v>
          </cell>
          <cell r="G71" t="str">
            <v>нд</v>
          </cell>
          <cell r="H71" t="str">
            <v>нд</v>
          </cell>
          <cell r="I71" t="str">
            <v>нд</v>
          </cell>
          <cell r="J71" t="str">
            <v>нд</v>
          </cell>
          <cell r="K71" t="str">
            <v>нд</v>
          </cell>
          <cell r="L71" t="str">
            <v>нд</v>
          </cell>
          <cell r="M71" t="str">
            <v>нд</v>
          </cell>
          <cell r="N71" t="str">
            <v>нд</v>
          </cell>
          <cell r="O71" t="str">
            <v>нд</v>
          </cell>
          <cell r="P71" t="str">
            <v>нд</v>
          </cell>
          <cell r="Q71" t="str">
            <v>нд</v>
          </cell>
          <cell r="R71" t="str">
            <v>нд</v>
          </cell>
          <cell r="S71" t="str">
            <v>нд</v>
          </cell>
          <cell r="T71" t="str">
            <v>нд</v>
          </cell>
          <cell r="U71" t="str">
            <v>нд</v>
          </cell>
          <cell r="V71" t="str">
            <v>нд</v>
          </cell>
          <cell r="W71" t="str">
            <v>нд</v>
          </cell>
          <cell r="X71" t="str">
            <v>нд</v>
          </cell>
          <cell r="Y71" t="str">
            <v>нд</v>
          </cell>
          <cell r="Z71" t="str">
            <v>нд</v>
          </cell>
          <cell r="AA71" t="str">
            <v>нд</v>
          </cell>
          <cell r="AB71" t="str">
            <v>нд</v>
          </cell>
          <cell r="AC71" t="str">
            <v>нд</v>
          </cell>
          <cell r="AD71" t="str">
            <v>нд</v>
          </cell>
          <cell r="AE71" t="str">
            <v>нд</v>
          </cell>
          <cell r="AF71" t="str">
            <v>нд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 t="str">
            <v>нд</v>
          </cell>
          <cell r="AP71" t="str">
            <v>нд</v>
          </cell>
          <cell r="AQ71" t="str">
            <v>нд</v>
          </cell>
          <cell r="AR71" t="str">
            <v>нд</v>
          </cell>
          <cell r="AS71" t="str">
            <v>нд</v>
          </cell>
          <cell r="AT71" t="str">
            <v>нд</v>
          </cell>
          <cell r="AU71" t="str">
            <v>нд</v>
          </cell>
          <cell r="AV71" t="str">
            <v>нд</v>
          </cell>
          <cell r="AW71" t="str">
            <v>нд</v>
          </cell>
          <cell r="AX71" t="str">
            <v>нд</v>
          </cell>
          <cell r="AY71" t="str">
            <v>нд</v>
          </cell>
          <cell r="AZ71" t="str">
            <v>нд</v>
          </cell>
          <cell r="BA71" t="str">
            <v>нд</v>
          </cell>
          <cell r="BB71" t="str">
            <v>нд</v>
          </cell>
          <cell r="BC71" t="str">
            <v>нд</v>
          </cell>
          <cell r="BD71" t="str">
            <v>нд</v>
          </cell>
          <cell r="BE71" t="str">
            <v>нд</v>
          </cell>
          <cell r="BF71" t="str">
            <v>нд</v>
          </cell>
          <cell r="BG71" t="str">
            <v>нд</v>
          </cell>
          <cell r="BH71" t="str">
            <v>нд</v>
          </cell>
          <cell r="BI71" t="str">
            <v>нд</v>
          </cell>
          <cell r="BJ71" t="str">
            <v>нд</v>
          </cell>
          <cell r="BK71" t="str">
            <v>нд</v>
          </cell>
          <cell r="BL71" t="str">
            <v>нд</v>
          </cell>
          <cell r="BM71" t="str">
            <v>нд</v>
          </cell>
          <cell r="BN71" t="str">
            <v>нд</v>
          </cell>
          <cell r="BO71" t="str">
            <v>нд</v>
          </cell>
          <cell r="BP71" t="str">
            <v>нд</v>
          </cell>
          <cell r="BQ71" t="str">
            <v>нд</v>
          </cell>
          <cell r="BR71" t="str">
            <v>нд</v>
          </cell>
          <cell r="BS71" t="str">
            <v>нд</v>
          </cell>
          <cell r="BT71" t="str">
            <v>нд</v>
          </cell>
          <cell r="BU71" t="str">
            <v>нд</v>
          </cell>
          <cell r="BV71" t="str">
            <v>нд</v>
          </cell>
          <cell r="BW71" t="str">
            <v>нд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</row>
        <row r="72">
          <cell r="C72" t="str">
            <v>Г</v>
          </cell>
          <cell r="D72" t="str">
            <v>нд</v>
          </cell>
          <cell r="E72" t="str">
            <v>нд</v>
          </cell>
          <cell r="F72" t="str">
            <v>нд</v>
          </cell>
          <cell r="G72" t="str">
            <v>нд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 t="str">
            <v>нд</v>
          </cell>
          <cell r="R72" t="str">
            <v>нд</v>
          </cell>
          <cell r="S72" t="str">
            <v>нд</v>
          </cell>
          <cell r="T72" t="str">
            <v>нд</v>
          </cell>
          <cell r="U72" t="str">
            <v>нд</v>
          </cell>
          <cell r="V72" t="str">
            <v>нд</v>
          </cell>
          <cell r="W72" t="str">
            <v>нд</v>
          </cell>
          <cell r="X72" t="str">
            <v>нд</v>
          </cell>
          <cell r="Y72" t="str">
            <v>нд</v>
          </cell>
          <cell r="Z72" t="str">
            <v>нд</v>
          </cell>
          <cell r="AA72" t="str">
            <v>нд</v>
          </cell>
          <cell r="AB72" t="str">
            <v>нд</v>
          </cell>
          <cell r="AC72" t="str">
            <v>нд</v>
          </cell>
          <cell r="AD72" t="str">
            <v>нд</v>
          </cell>
          <cell r="AE72" t="str">
            <v>нд</v>
          </cell>
          <cell r="AF72" t="str">
            <v>нд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Q72" t="str">
            <v>нд</v>
          </cell>
          <cell r="AR72" t="str">
            <v>нд</v>
          </cell>
          <cell r="AS72" t="str">
            <v>нд</v>
          </cell>
          <cell r="AT72" t="str">
            <v>нд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 t="str">
            <v>нд</v>
          </cell>
          <cell r="BA72" t="str">
            <v>нд</v>
          </cell>
          <cell r="BB72" t="str">
            <v>нд</v>
          </cell>
          <cell r="BC72" t="str">
            <v>нд</v>
          </cell>
          <cell r="BD72" t="str">
            <v>нд</v>
          </cell>
          <cell r="BE72" t="str">
            <v>нд</v>
          </cell>
          <cell r="BF72" t="str">
            <v>нд</v>
          </cell>
          <cell r="BG72" t="str">
            <v>нд</v>
          </cell>
          <cell r="BH72" t="str">
            <v>нд</v>
          </cell>
          <cell r="BI72" t="str">
            <v>нд</v>
          </cell>
          <cell r="BJ72" t="str">
            <v>нд</v>
          </cell>
          <cell r="BK72" t="str">
            <v>нд</v>
          </cell>
          <cell r="BL72" t="str">
            <v>нд</v>
          </cell>
          <cell r="BM72" t="str">
            <v>нд</v>
          </cell>
          <cell r="BN72" t="str">
            <v>нд</v>
          </cell>
          <cell r="BO72" t="str">
            <v>нд</v>
          </cell>
          <cell r="BP72" t="str">
            <v>нд</v>
          </cell>
          <cell r="BQ72" t="str">
            <v>нд</v>
          </cell>
          <cell r="BR72" t="str">
            <v>нд</v>
          </cell>
          <cell r="BS72" t="str">
            <v>нд</v>
          </cell>
          <cell r="BT72" t="str">
            <v>нд</v>
          </cell>
          <cell r="BU72" t="str">
            <v>нд</v>
          </cell>
          <cell r="BV72" t="str">
            <v>нд</v>
          </cell>
          <cell r="BW72" t="str">
            <v>нд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</row>
        <row r="73">
          <cell r="C73" t="str">
            <v>Г</v>
          </cell>
          <cell r="D73" t="str">
            <v>нд</v>
          </cell>
          <cell r="E73" t="str">
            <v>нд</v>
          </cell>
          <cell r="F73" t="str">
            <v>нд</v>
          </cell>
          <cell r="G73" t="str">
            <v>нд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 t="str">
            <v>нд</v>
          </cell>
          <cell r="R73" t="str">
            <v>нд</v>
          </cell>
          <cell r="S73" t="str">
            <v>нд</v>
          </cell>
          <cell r="T73" t="str">
            <v>нд</v>
          </cell>
          <cell r="U73" t="str">
            <v>нд</v>
          </cell>
          <cell r="V73" t="str">
            <v>нд</v>
          </cell>
          <cell r="W73" t="str">
            <v>нд</v>
          </cell>
          <cell r="X73" t="str">
            <v>нд</v>
          </cell>
          <cell r="Y73" t="str">
            <v>нд</v>
          </cell>
          <cell r="Z73" t="str">
            <v>нд</v>
          </cell>
          <cell r="AA73" t="str">
            <v>нд</v>
          </cell>
          <cell r="AB73" t="str">
            <v>нд</v>
          </cell>
          <cell r="AC73" t="str">
            <v>нд</v>
          </cell>
          <cell r="AD73" t="str">
            <v>нд</v>
          </cell>
          <cell r="AE73" t="str">
            <v>нд</v>
          </cell>
          <cell r="AF73" t="str">
            <v>нд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Q73" t="str">
            <v>нд</v>
          </cell>
          <cell r="AR73" t="str">
            <v>нд</v>
          </cell>
          <cell r="AS73" t="str">
            <v>нд</v>
          </cell>
          <cell r="AT73" t="str">
            <v>нд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 t="str">
            <v>нд</v>
          </cell>
          <cell r="BA73" t="str">
            <v>нд</v>
          </cell>
          <cell r="BB73" t="str">
            <v>нд</v>
          </cell>
          <cell r="BC73" t="str">
            <v>нд</v>
          </cell>
          <cell r="BD73" t="str">
            <v>нд</v>
          </cell>
          <cell r="BE73" t="str">
            <v>нд</v>
          </cell>
          <cell r="BF73" t="str">
            <v>нд</v>
          </cell>
          <cell r="BG73" t="str">
            <v>нд</v>
          </cell>
          <cell r="BH73" t="str">
            <v>нд</v>
          </cell>
          <cell r="BI73" t="str">
            <v>нд</v>
          </cell>
          <cell r="BJ73" t="str">
            <v>нд</v>
          </cell>
          <cell r="BK73" t="str">
            <v>нд</v>
          </cell>
          <cell r="BL73" t="str">
            <v>нд</v>
          </cell>
          <cell r="BM73" t="str">
            <v>нд</v>
          </cell>
          <cell r="BN73" t="str">
            <v>нд</v>
          </cell>
          <cell r="BO73" t="str">
            <v>нд</v>
          </cell>
          <cell r="BP73" t="str">
            <v>нд</v>
          </cell>
          <cell r="BQ73" t="str">
            <v>нд</v>
          </cell>
          <cell r="BR73" t="str">
            <v>нд</v>
          </cell>
          <cell r="BS73" t="str">
            <v>нд</v>
          </cell>
          <cell r="BT73" t="str">
            <v>нд</v>
          </cell>
          <cell r="BU73" t="str">
            <v>нд</v>
          </cell>
          <cell r="BV73" t="str">
            <v>нд</v>
          </cell>
          <cell r="BW73" t="str">
            <v>нд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</row>
        <row r="74">
          <cell r="C74" t="str">
            <v>Г</v>
          </cell>
          <cell r="D74" t="str">
            <v>нд</v>
          </cell>
          <cell r="E74" t="str">
            <v>нд</v>
          </cell>
          <cell r="F74" t="str">
            <v>нд</v>
          </cell>
          <cell r="G74" t="str">
            <v>нд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 t="str">
            <v>нд</v>
          </cell>
          <cell r="R74" t="str">
            <v>нд</v>
          </cell>
          <cell r="S74" t="str">
            <v>нд</v>
          </cell>
          <cell r="T74" t="str">
            <v>нд</v>
          </cell>
          <cell r="U74" t="str">
            <v>нд</v>
          </cell>
          <cell r="V74" t="str">
            <v>нд</v>
          </cell>
          <cell r="W74" t="str">
            <v>нд</v>
          </cell>
          <cell r="X74" t="str">
            <v>нд</v>
          </cell>
          <cell r="Y74" t="str">
            <v>нд</v>
          </cell>
          <cell r="Z74" t="str">
            <v>нд</v>
          </cell>
          <cell r="AA74" t="str">
            <v>нд</v>
          </cell>
          <cell r="AB74" t="str">
            <v>нд</v>
          </cell>
          <cell r="AC74" t="str">
            <v>нд</v>
          </cell>
          <cell r="AD74" t="str">
            <v>нд</v>
          </cell>
          <cell r="AE74" t="str">
            <v>нд</v>
          </cell>
          <cell r="AF74" t="str">
            <v>нд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Q74" t="str">
            <v>нд</v>
          </cell>
          <cell r="AR74" t="str">
            <v>нд</v>
          </cell>
          <cell r="AS74" t="str">
            <v>нд</v>
          </cell>
          <cell r="AT74" t="str">
            <v>нд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 t="str">
            <v>нд</v>
          </cell>
          <cell r="BA74" t="str">
            <v>нд</v>
          </cell>
          <cell r="BB74" t="str">
            <v>нд</v>
          </cell>
          <cell r="BC74" t="str">
            <v>нд</v>
          </cell>
          <cell r="BD74" t="str">
            <v>нд</v>
          </cell>
          <cell r="BE74" t="str">
            <v>нд</v>
          </cell>
          <cell r="BF74" t="str">
            <v>нд</v>
          </cell>
          <cell r="BG74" t="str">
            <v>нд</v>
          </cell>
          <cell r="BH74" t="str">
            <v>нд</v>
          </cell>
          <cell r="BI74" t="str">
            <v>нд</v>
          </cell>
          <cell r="BJ74" t="str">
            <v>нд</v>
          </cell>
          <cell r="BK74" t="str">
            <v>нд</v>
          </cell>
          <cell r="BL74" t="str">
            <v>нд</v>
          </cell>
          <cell r="BM74" t="str">
            <v>нд</v>
          </cell>
          <cell r="BN74" t="str">
            <v>нд</v>
          </cell>
          <cell r="BO74" t="str">
            <v>нд</v>
          </cell>
          <cell r="BP74" t="str">
            <v>нд</v>
          </cell>
          <cell r="BQ74" t="str">
            <v>нд</v>
          </cell>
          <cell r="BR74" t="str">
            <v>нд</v>
          </cell>
          <cell r="BS74" t="str">
            <v>нд</v>
          </cell>
          <cell r="BT74" t="str">
            <v>нд</v>
          </cell>
          <cell r="BU74" t="str">
            <v>нд</v>
          </cell>
          <cell r="BV74" t="str">
            <v>нд</v>
          </cell>
          <cell r="BW74" t="str">
            <v>нд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</row>
        <row r="75">
          <cell r="C75" t="str">
            <v>Г</v>
          </cell>
          <cell r="D75" t="str">
            <v>нд</v>
          </cell>
          <cell r="E75" t="str">
            <v>нд</v>
          </cell>
          <cell r="F75" t="str">
            <v>нд</v>
          </cell>
          <cell r="G75" t="str">
            <v>нд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 t="str">
            <v>нд</v>
          </cell>
          <cell r="R75" t="str">
            <v>нд</v>
          </cell>
          <cell r="S75" t="str">
            <v>нд</v>
          </cell>
          <cell r="T75" t="str">
            <v>нд</v>
          </cell>
          <cell r="U75" t="str">
            <v>нд</v>
          </cell>
          <cell r="V75" t="str">
            <v>нд</v>
          </cell>
          <cell r="W75" t="str">
            <v>нд</v>
          </cell>
          <cell r="X75" t="str">
            <v>нд</v>
          </cell>
          <cell r="Y75" t="str">
            <v>нд</v>
          </cell>
          <cell r="Z75" t="str">
            <v>нд</v>
          </cell>
          <cell r="AA75" t="str">
            <v>нд</v>
          </cell>
          <cell r="AB75" t="str">
            <v>нд</v>
          </cell>
          <cell r="AC75" t="str">
            <v>нд</v>
          </cell>
          <cell r="AD75" t="str">
            <v>нд</v>
          </cell>
          <cell r="AE75" t="str">
            <v>нд</v>
          </cell>
          <cell r="AF75" t="str">
            <v>нд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Q75" t="str">
            <v>нд</v>
          </cell>
          <cell r="AR75" t="str">
            <v>нд</v>
          </cell>
          <cell r="AS75" t="str">
            <v>нд</v>
          </cell>
          <cell r="AT75" t="str">
            <v>нд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 t="str">
            <v>нд</v>
          </cell>
          <cell r="BA75" t="str">
            <v>нд</v>
          </cell>
          <cell r="BB75" t="str">
            <v>нд</v>
          </cell>
          <cell r="BC75" t="str">
            <v>нд</v>
          </cell>
          <cell r="BD75" t="str">
            <v>нд</v>
          </cell>
          <cell r="BE75" t="str">
            <v>нд</v>
          </cell>
          <cell r="BF75" t="str">
            <v>нд</v>
          </cell>
          <cell r="BG75" t="str">
            <v>нд</v>
          </cell>
          <cell r="BH75" t="str">
            <v>нд</v>
          </cell>
          <cell r="BI75" t="str">
            <v>нд</v>
          </cell>
          <cell r="BJ75" t="str">
            <v>нд</v>
          </cell>
          <cell r="BK75" t="str">
            <v>нд</v>
          </cell>
          <cell r="BL75" t="str">
            <v>нд</v>
          </cell>
          <cell r="BM75" t="str">
            <v>нд</v>
          </cell>
          <cell r="BN75" t="str">
            <v>нд</v>
          </cell>
          <cell r="BO75" t="str">
            <v>нд</v>
          </cell>
          <cell r="BP75" t="str">
            <v>нд</v>
          </cell>
          <cell r="BQ75" t="str">
            <v>нд</v>
          </cell>
          <cell r="BR75" t="str">
            <v>нд</v>
          </cell>
          <cell r="BS75" t="str">
            <v>нд</v>
          </cell>
          <cell r="BT75" t="str">
            <v>нд</v>
          </cell>
          <cell r="BU75" t="str">
            <v>нд</v>
          </cell>
          <cell r="BV75" t="str">
            <v>нд</v>
          </cell>
          <cell r="BW75" t="str">
            <v>нд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</row>
        <row r="76">
          <cell r="C76" t="str">
            <v>Г</v>
          </cell>
          <cell r="D76" t="str">
            <v>нд</v>
          </cell>
          <cell r="E76" t="str">
            <v>нд</v>
          </cell>
          <cell r="F76" t="str">
            <v>нд</v>
          </cell>
          <cell r="G76" t="str">
            <v>нд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 t="str">
            <v>нд</v>
          </cell>
          <cell r="R76" t="str">
            <v>нд</v>
          </cell>
          <cell r="S76" t="str">
            <v>нд</v>
          </cell>
          <cell r="T76" t="str">
            <v>нд</v>
          </cell>
          <cell r="U76" t="str">
            <v>нд</v>
          </cell>
          <cell r="V76" t="str">
            <v>нд</v>
          </cell>
          <cell r="W76" t="str">
            <v>нд</v>
          </cell>
          <cell r="X76" t="str">
            <v>нд</v>
          </cell>
          <cell r="Y76" t="str">
            <v>нд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Q76" t="str">
            <v>нд</v>
          </cell>
          <cell r="AR76" t="str">
            <v>нд</v>
          </cell>
          <cell r="AS76" t="str">
            <v>нд</v>
          </cell>
          <cell r="AT76" t="str">
            <v>нд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 t="str">
            <v>нд</v>
          </cell>
          <cell r="BA76" t="str">
            <v>нд</v>
          </cell>
          <cell r="BB76" t="str">
            <v>нд</v>
          </cell>
          <cell r="BC76" t="str">
            <v>нд</v>
          </cell>
          <cell r="BD76" t="str">
            <v>нд</v>
          </cell>
          <cell r="BE76" t="str">
            <v>нд</v>
          </cell>
          <cell r="BF76" t="str">
            <v>нд</v>
          </cell>
          <cell r="BG76" t="str">
            <v>нд</v>
          </cell>
          <cell r="BH76" t="str">
            <v>нд</v>
          </cell>
          <cell r="BI76" t="str">
            <v>нд</v>
          </cell>
          <cell r="BJ76" t="str">
            <v>нд</v>
          </cell>
          <cell r="BK76" t="str">
            <v>нд</v>
          </cell>
          <cell r="BL76" t="str">
            <v>нд</v>
          </cell>
          <cell r="BM76" t="str">
            <v>нд</v>
          </cell>
          <cell r="BN76" t="str">
            <v>нд</v>
          </cell>
          <cell r="BO76" t="str">
            <v>нд</v>
          </cell>
          <cell r="BP76" t="str">
            <v>нд</v>
          </cell>
          <cell r="BQ76" t="str">
            <v>нд</v>
          </cell>
          <cell r="BR76" t="str">
            <v>нд</v>
          </cell>
          <cell r="BS76" t="str">
            <v>нд</v>
          </cell>
          <cell r="BT76" t="str">
            <v>нд</v>
          </cell>
          <cell r="BU76" t="str">
            <v>нд</v>
          </cell>
          <cell r="BV76" t="str">
            <v>нд</v>
          </cell>
          <cell r="BW76" t="str">
            <v>нд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</row>
        <row r="77">
          <cell r="C77" t="str">
            <v>Г</v>
          </cell>
          <cell r="D77" t="str">
            <v>нд</v>
          </cell>
          <cell r="E77" t="str">
            <v>нд</v>
          </cell>
          <cell r="F77" t="str">
            <v>нд</v>
          </cell>
          <cell r="G77" t="str">
            <v>нд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 t="str">
            <v>нд</v>
          </cell>
          <cell r="R77" t="str">
            <v>нд</v>
          </cell>
          <cell r="S77" t="str">
            <v>нд</v>
          </cell>
          <cell r="T77" t="str">
            <v>нд</v>
          </cell>
          <cell r="U77" t="str">
            <v>нд</v>
          </cell>
          <cell r="V77" t="str">
            <v>нд</v>
          </cell>
          <cell r="W77" t="str">
            <v>нд</v>
          </cell>
          <cell r="X77" t="str">
            <v>нд</v>
          </cell>
          <cell r="Y77" t="str">
            <v>нд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 t="str">
            <v>нд</v>
          </cell>
          <cell r="AH77" t="str">
            <v>нд</v>
          </cell>
          <cell r="AI77" t="str">
            <v>нд</v>
          </cell>
          <cell r="AJ77" t="str">
            <v>нд</v>
          </cell>
          <cell r="AK77" t="str">
            <v>нд</v>
          </cell>
          <cell r="AL77" t="str">
            <v>нд</v>
          </cell>
          <cell r="AM77" t="str">
            <v>нд</v>
          </cell>
          <cell r="AN77" t="str">
            <v>нд</v>
          </cell>
          <cell r="AO77" t="str">
            <v>нд</v>
          </cell>
          <cell r="AP77" t="str">
            <v>нд</v>
          </cell>
          <cell r="AQ77" t="str">
            <v>нд</v>
          </cell>
          <cell r="AR77" t="str">
            <v>нд</v>
          </cell>
          <cell r="AS77" t="str">
            <v>нд</v>
          </cell>
          <cell r="AT77" t="str">
            <v>нд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 t="str">
            <v>нд</v>
          </cell>
          <cell r="BA77" t="str">
            <v>нд</v>
          </cell>
          <cell r="BB77" t="str">
            <v>нд</v>
          </cell>
          <cell r="BC77" t="str">
            <v>нд</v>
          </cell>
          <cell r="BD77" t="str">
            <v>нд</v>
          </cell>
          <cell r="BE77" t="str">
            <v>нд</v>
          </cell>
          <cell r="BF77" t="str">
            <v>нд</v>
          </cell>
          <cell r="BG77" t="str">
            <v>нд</v>
          </cell>
          <cell r="BH77" t="str">
            <v>нд</v>
          </cell>
          <cell r="BI77" t="str">
            <v>нд</v>
          </cell>
          <cell r="BJ77" t="str">
            <v>нд</v>
          </cell>
          <cell r="BK77" t="str">
            <v>нд</v>
          </cell>
          <cell r="BL77" t="str">
            <v>нд</v>
          </cell>
          <cell r="BM77" t="str">
            <v>нд</v>
          </cell>
          <cell r="BN77" t="str">
            <v>нд</v>
          </cell>
          <cell r="BO77" t="str">
            <v>нд</v>
          </cell>
          <cell r="BP77" t="str">
            <v>нд</v>
          </cell>
          <cell r="BQ77" t="str">
            <v>нд</v>
          </cell>
          <cell r="BR77" t="str">
            <v>нд</v>
          </cell>
          <cell r="BS77" t="str">
            <v>нд</v>
          </cell>
          <cell r="BT77" t="str">
            <v>нд</v>
          </cell>
          <cell r="BU77" t="str">
            <v>нд</v>
          </cell>
          <cell r="BV77" t="str">
            <v>нд</v>
          </cell>
          <cell r="BW77" t="str">
            <v>нд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</row>
        <row r="78">
          <cell r="C78" t="str">
            <v>Г</v>
          </cell>
          <cell r="D78" t="str">
            <v>нд</v>
          </cell>
          <cell r="E78" t="str">
            <v>нд</v>
          </cell>
          <cell r="F78" t="str">
            <v>нд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 t="str">
            <v>нд</v>
          </cell>
          <cell r="R78" t="str">
            <v>нд</v>
          </cell>
          <cell r="S78" t="str">
            <v>нд</v>
          </cell>
          <cell r="T78" t="str">
            <v>нд</v>
          </cell>
          <cell r="U78" t="str">
            <v>нд</v>
          </cell>
          <cell r="V78" t="str">
            <v>нд</v>
          </cell>
          <cell r="W78" t="str">
            <v>нд</v>
          </cell>
          <cell r="X78" t="str">
            <v>нд</v>
          </cell>
          <cell r="Y78" t="str">
            <v>нд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 t="str">
            <v>нд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 t="str">
            <v>нд</v>
          </cell>
          <cell r="BA78" t="str">
            <v>нд</v>
          </cell>
          <cell r="BB78" t="str">
            <v>нд</v>
          </cell>
          <cell r="BC78" t="str">
            <v>нд</v>
          </cell>
          <cell r="BD78" t="str">
            <v>нд</v>
          </cell>
          <cell r="BE78" t="str">
            <v>нд</v>
          </cell>
          <cell r="BF78" t="str">
            <v>нд</v>
          </cell>
          <cell r="BG78" t="str">
            <v>нд</v>
          </cell>
          <cell r="BH78" t="str">
            <v>нд</v>
          </cell>
          <cell r="BI78" t="str">
            <v>нд</v>
          </cell>
          <cell r="BJ78" t="str">
            <v>нд</v>
          </cell>
          <cell r="BK78" t="str">
            <v>нд</v>
          </cell>
          <cell r="BL78" t="str">
            <v>нд</v>
          </cell>
          <cell r="BM78" t="str">
            <v>нд</v>
          </cell>
          <cell r="BN78" t="str">
            <v>нд</v>
          </cell>
          <cell r="BO78" t="str">
            <v>нд</v>
          </cell>
          <cell r="BP78" t="str">
            <v>нд</v>
          </cell>
          <cell r="BQ78" t="str">
            <v>нд</v>
          </cell>
          <cell r="BR78" t="str">
            <v>нд</v>
          </cell>
          <cell r="BS78" t="str">
            <v>нд</v>
          </cell>
          <cell r="BT78" t="str">
            <v>нд</v>
          </cell>
          <cell r="BU78" t="str">
            <v>нд</v>
          </cell>
          <cell r="BV78" t="str">
            <v>нд</v>
          </cell>
          <cell r="BW78" t="str">
            <v>нд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</row>
        <row r="79">
          <cell r="C79" t="str">
            <v>Г</v>
          </cell>
          <cell r="D79" t="str">
            <v>нд</v>
          </cell>
          <cell r="E79" t="str">
            <v>нд</v>
          </cell>
          <cell r="F79" t="str">
            <v>нд</v>
          </cell>
          <cell r="G79" t="str">
            <v>нд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 t="str">
            <v>нд</v>
          </cell>
          <cell r="R79" t="str">
            <v>нд</v>
          </cell>
          <cell r="S79" t="str">
            <v>нд</v>
          </cell>
          <cell r="T79" t="str">
            <v>нд</v>
          </cell>
          <cell r="U79" t="str">
            <v>нд</v>
          </cell>
          <cell r="V79" t="str">
            <v>нд</v>
          </cell>
          <cell r="W79" t="str">
            <v>нд</v>
          </cell>
          <cell r="X79" t="str">
            <v>нд</v>
          </cell>
          <cell r="Y79" t="str">
            <v>нд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Q79" t="str">
            <v>нд</v>
          </cell>
          <cell r="AR79" t="str">
            <v>нд</v>
          </cell>
          <cell r="AS79" t="str">
            <v>нд</v>
          </cell>
          <cell r="AT79" t="str">
            <v>нд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 t="str">
            <v>нд</v>
          </cell>
          <cell r="BA79" t="str">
            <v>нд</v>
          </cell>
          <cell r="BB79" t="str">
            <v>нд</v>
          </cell>
          <cell r="BC79" t="str">
            <v>нд</v>
          </cell>
          <cell r="BD79" t="str">
            <v>нд</v>
          </cell>
          <cell r="BE79" t="str">
            <v>нд</v>
          </cell>
          <cell r="BF79" t="str">
            <v>нд</v>
          </cell>
          <cell r="BG79" t="str">
            <v>нд</v>
          </cell>
          <cell r="BH79" t="str">
            <v>нд</v>
          </cell>
          <cell r="BI79" t="str">
            <v>нд</v>
          </cell>
          <cell r="BJ79" t="str">
            <v>нд</v>
          </cell>
          <cell r="BK79" t="str">
            <v>нд</v>
          </cell>
          <cell r="BL79" t="str">
            <v>нд</v>
          </cell>
          <cell r="BM79" t="str">
            <v>нд</v>
          </cell>
          <cell r="BN79" t="str">
            <v>нд</v>
          </cell>
          <cell r="BO79" t="str">
            <v>нд</v>
          </cell>
          <cell r="BP79" t="str">
            <v>нд</v>
          </cell>
          <cell r="BQ79" t="str">
            <v>нд</v>
          </cell>
          <cell r="BR79" t="str">
            <v>нд</v>
          </cell>
          <cell r="BS79" t="str">
            <v>нд</v>
          </cell>
          <cell r="BT79" t="str">
            <v>нд</v>
          </cell>
          <cell r="BU79" t="str">
            <v>нд</v>
          </cell>
          <cell r="BV79" t="str">
            <v>нд</v>
          </cell>
          <cell r="BW79" t="str">
            <v>нд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</row>
        <row r="80">
          <cell r="C80" t="str">
            <v>Г</v>
          </cell>
          <cell r="D80" t="str">
            <v>нд</v>
          </cell>
          <cell r="E80" t="str">
            <v>нд</v>
          </cell>
          <cell r="F80" t="str">
            <v>нд</v>
          </cell>
          <cell r="G80" t="str">
            <v>нд</v>
          </cell>
          <cell r="H80" t="str">
            <v>нд</v>
          </cell>
          <cell r="I80" t="str">
            <v>нд</v>
          </cell>
          <cell r="J80" t="str">
            <v>нд</v>
          </cell>
          <cell r="K80" t="str">
            <v>нд</v>
          </cell>
          <cell r="L80" t="str">
            <v>нд</v>
          </cell>
          <cell r="M80" t="str">
            <v>нд</v>
          </cell>
          <cell r="N80" t="str">
            <v>нд</v>
          </cell>
          <cell r="O80" t="str">
            <v>нд</v>
          </cell>
          <cell r="P80" t="str">
            <v>нд</v>
          </cell>
          <cell r="Q80" t="str">
            <v>нд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 t="str">
            <v>нд</v>
          </cell>
          <cell r="X80" t="str">
            <v>нд</v>
          </cell>
          <cell r="Y80" t="str">
            <v>нд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 t="str">
            <v>нд</v>
          </cell>
          <cell r="AH80" t="str">
            <v>нд</v>
          </cell>
          <cell r="AI80" t="str">
            <v>нд</v>
          </cell>
          <cell r="AJ80" t="str">
            <v>нд</v>
          </cell>
          <cell r="AK80" t="str">
            <v>нд</v>
          </cell>
          <cell r="AL80" t="str">
            <v>нд</v>
          </cell>
          <cell r="AM80" t="str">
            <v>нд</v>
          </cell>
          <cell r="AN80" t="str">
            <v>нд</v>
          </cell>
          <cell r="AO80" t="str">
            <v>нд</v>
          </cell>
          <cell r="AP80" t="str">
            <v>нд</v>
          </cell>
          <cell r="AQ80" t="str">
            <v>нд</v>
          </cell>
          <cell r="AR80" t="str">
            <v>нд</v>
          </cell>
          <cell r="AS80" t="str">
            <v>нд</v>
          </cell>
          <cell r="AT80" t="str">
            <v>нд</v>
          </cell>
          <cell r="AU80" t="str">
            <v>нд</v>
          </cell>
          <cell r="AV80" t="str">
            <v>нд</v>
          </cell>
          <cell r="AW80" t="str">
            <v>нд</v>
          </cell>
          <cell r="AX80" t="str">
            <v>нд</v>
          </cell>
          <cell r="AY80" t="str">
            <v>нд</v>
          </cell>
          <cell r="AZ80" t="str">
            <v>нд</v>
          </cell>
          <cell r="BA80" t="str">
            <v>нд</v>
          </cell>
          <cell r="BB80" t="str">
            <v>нд</v>
          </cell>
          <cell r="BC80" t="str">
            <v>нд</v>
          </cell>
          <cell r="BD80" t="str">
            <v>нд</v>
          </cell>
          <cell r="BE80" t="str">
            <v>нд</v>
          </cell>
          <cell r="BF80" t="str">
            <v>нд</v>
          </cell>
          <cell r="BG80" t="str">
            <v>нд</v>
          </cell>
          <cell r="BH80" t="str">
            <v>нд</v>
          </cell>
          <cell r="BI80" t="str">
            <v>нд</v>
          </cell>
          <cell r="BJ80" t="str">
            <v>нд</v>
          </cell>
          <cell r="BK80" t="str">
            <v>нд</v>
          </cell>
          <cell r="BL80" t="str">
            <v>нд</v>
          </cell>
          <cell r="BM80" t="str">
            <v>нд</v>
          </cell>
          <cell r="BN80" t="str">
            <v>нд</v>
          </cell>
          <cell r="BO80" t="str">
            <v>нд</v>
          </cell>
          <cell r="BP80" t="str">
            <v>нд</v>
          </cell>
          <cell r="BQ80" t="str">
            <v>нд</v>
          </cell>
          <cell r="BR80" t="str">
            <v>нд</v>
          </cell>
          <cell r="BS80" t="str">
            <v>нд</v>
          </cell>
          <cell r="BT80" t="str">
            <v>нд</v>
          </cell>
          <cell r="BU80" t="str">
            <v>нд</v>
          </cell>
          <cell r="BV80" t="str">
            <v>нд</v>
          </cell>
          <cell r="BW80" t="str">
            <v>нд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</row>
        <row r="81">
          <cell r="C81" t="str">
            <v>Г</v>
          </cell>
          <cell r="D81" t="str">
            <v>нд</v>
          </cell>
          <cell r="E81" t="str">
            <v>нд</v>
          </cell>
          <cell r="F81" t="str">
            <v>нд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 t="str">
            <v>нд</v>
          </cell>
          <cell r="R81" t="str">
            <v>нд</v>
          </cell>
          <cell r="S81" t="str">
            <v>нд</v>
          </cell>
          <cell r="T81" t="str">
            <v>нд</v>
          </cell>
          <cell r="U81" t="str">
            <v>нд</v>
          </cell>
          <cell r="V81" t="str">
            <v>нд</v>
          </cell>
          <cell r="W81" t="str">
            <v>нд</v>
          </cell>
          <cell r="X81" t="str">
            <v>нд</v>
          </cell>
          <cell r="Y81" t="str">
            <v>нд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 t="str">
            <v>нд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 t="str">
            <v>нд</v>
          </cell>
          <cell r="BA81" t="str">
            <v>нд</v>
          </cell>
          <cell r="BB81" t="str">
            <v>нд</v>
          </cell>
          <cell r="BC81" t="str">
            <v>нд</v>
          </cell>
          <cell r="BD81" t="str">
            <v>нд</v>
          </cell>
          <cell r="BE81" t="str">
            <v>нд</v>
          </cell>
          <cell r="BF81" t="str">
            <v>нд</v>
          </cell>
          <cell r="BG81" t="str">
            <v>нд</v>
          </cell>
          <cell r="BH81" t="str">
            <v>нд</v>
          </cell>
          <cell r="BI81" t="str">
            <v>нд</v>
          </cell>
          <cell r="BJ81" t="str">
            <v>нд</v>
          </cell>
          <cell r="BK81" t="str">
            <v>нд</v>
          </cell>
          <cell r="BL81" t="str">
            <v>нд</v>
          </cell>
          <cell r="BM81" t="str">
            <v>нд</v>
          </cell>
          <cell r="BN81" t="str">
            <v>нд</v>
          </cell>
          <cell r="BO81" t="str">
            <v>нд</v>
          </cell>
          <cell r="BP81" t="str">
            <v>нд</v>
          </cell>
          <cell r="BQ81" t="str">
            <v>нд</v>
          </cell>
          <cell r="BR81" t="str">
            <v>нд</v>
          </cell>
          <cell r="BS81" t="str">
            <v>нд</v>
          </cell>
          <cell r="BT81" t="str">
            <v>нд</v>
          </cell>
          <cell r="BU81" t="str">
            <v>нд</v>
          </cell>
          <cell r="BV81" t="str">
            <v>нд</v>
          </cell>
          <cell r="BW81" t="str">
            <v>нд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</row>
        <row r="82">
          <cell r="C82" t="str">
            <v>Г</v>
          </cell>
          <cell r="D82" t="str">
            <v>нд</v>
          </cell>
          <cell r="E82" t="str">
            <v>нд</v>
          </cell>
          <cell r="F82" t="str">
            <v>нд</v>
          </cell>
          <cell r="G82" t="str">
            <v>нд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 t="str">
            <v>нд</v>
          </cell>
          <cell r="R82" t="str">
            <v>нд</v>
          </cell>
          <cell r="S82" t="str">
            <v>нд</v>
          </cell>
          <cell r="T82" t="str">
            <v>нд</v>
          </cell>
          <cell r="U82" t="str">
            <v>нд</v>
          </cell>
          <cell r="V82" t="str">
            <v>нд</v>
          </cell>
          <cell r="W82" t="str">
            <v>нд</v>
          </cell>
          <cell r="X82" t="str">
            <v>нд</v>
          </cell>
          <cell r="Y82" t="str">
            <v>нд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Q82" t="str">
            <v>нд</v>
          </cell>
          <cell r="AR82" t="str">
            <v>нд</v>
          </cell>
          <cell r="AS82" t="str">
            <v>нд</v>
          </cell>
          <cell r="AT82" t="str">
            <v>нд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 t="str">
            <v>нд</v>
          </cell>
          <cell r="BA82" t="str">
            <v>нд</v>
          </cell>
          <cell r="BB82" t="str">
            <v>нд</v>
          </cell>
          <cell r="BC82" t="str">
            <v>нд</v>
          </cell>
          <cell r="BD82" t="str">
            <v>нд</v>
          </cell>
          <cell r="BE82" t="str">
            <v>нд</v>
          </cell>
          <cell r="BF82" t="str">
            <v>нд</v>
          </cell>
          <cell r="BG82" t="str">
            <v>нд</v>
          </cell>
          <cell r="BH82" t="str">
            <v>нд</v>
          </cell>
          <cell r="BI82" t="str">
            <v>нд</v>
          </cell>
          <cell r="BJ82" t="str">
            <v>нд</v>
          </cell>
          <cell r="BK82" t="str">
            <v>нд</v>
          </cell>
          <cell r="BL82" t="str">
            <v>нд</v>
          </cell>
          <cell r="BM82" t="str">
            <v>нд</v>
          </cell>
          <cell r="BN82" t="str">
            <v>нд</v>
          </cell>
          <cell r="BO82" t="str">
            <v>нд</v>
          </cell>
          <cell r="BP82" t="str">
            <v>нд</v>
          </cell>
          <cell r="BQ82" t="str">
            <v>нд</v>
          </cell>
          <cell r="BR82" t="str">
            <v>нд</v>
          </cell>
          <cell r="BS82" t="str">
            <v>нд</v>
          </cell>
          <cell r="BT82" t="str">
            <v>нд</v>
          </cell>
          <cell r="BU82" t="str">
            <v>нд</v>
          </cell>
          <cell r="BV82" t="str">
            <v>нд</v>
          </cell>
          <cell r="BW82" t="str">
            <v>нд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</row>
        <row r="83">
          <cell r="C83" t="str">
            <v>Г</v>
          </cell>
          <cell r="D83" t="str">
            <v>нд</v>
          </cell>
          <cell r="E83" t="str">
            <v>нд</v>
          </cell>
          <cell r="F83" t="str">
            <v>нд</v>
          </cell>
          <cell r="G83" t="str">
            <v>нд</v>
          </cell>
          <cell r="H83" t="str">
            <v>нд</v>
          </cell>
          <cell r="I83" t="str">
            <v>нд</v>
          </cell>
          <cell r="J83" t="str">
            <v>нд</v>
          </cell>
          <cell r="K83" t="str">
            <v>нд</v>
          </cell>
          <cell r="L83" t="str">
            <v>нд</v>
          </cell>
          <cell r="M83" t="str">
            <v>нд</v>
          </cell>
          <cell r="N83" t="str">
            <v>нд</v>
          </cell>
          <cell r="O83" t="str">
            <v>нд</v>
          </cell>
          <cell r="P83" t="str">
            <v>нд</v>
          </cell>
          <cell r="Q83" t="str">
            <v>нд</v>
          </cell>
          <cell r="R83" t="str">
            <v>нд</v>
          </cell>
          <cell r="S83" t="str">
            <v>нд</v>
          </cell>
          <cell r="T83" t="str">
            <v>нд</v>
          </cell>
          <cell r="U83" t="str">
            <v>нд</v>
          </cell>
          <cell r="V83" t="str">
            <v>нд</v>
          </cell>
          <cell r="W83" t="str">
            <v>нд</v>
          </cell>
          <cell r="X83" t="str">
            <v>нд</v>
          </cell>
          <cell r="Y83" t="str">
            <v>нд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 t="str">
            <v>нд</v>
          </cell>
          <cell r="AH83" t="str">
            <v>нд</v>
          </cell>
          <cell r="AI83" t="str">
            <v>нд</v>
          </cell>
          <cell r="AJ83" t="str">
            <v>нд</v>
          </cell>
          <cell r="AK83" t="str">
            <v>нд</v>
          </cell>
          <cell r="AL83" t="str">
            <v>нд</v>
          </cell>
          <cell r="AM83" t="str">
            <v>нд</v>
          </cell>
          <cell r="AN83" t="str">
            <v>нд</v>
          </cell>
          <cell r="AO83" t="str">
            <v>нд</v>
          </cell>
          <cell r="AP83" t="str">
            <v>нд</v>
          </cell>
          <cell r="AQ83" t="str">
            <v>нд</v>
          </cell>
          <cell r="AR83" t="str">
            <v>нд</v>
          </cell>
          <cell r="AS83" t="str">
            <v>нд</v>
          </cell>
          <cell r="AT83" t="str">
            <v>нд</v>
          </cell>
          <cell r="AU83" t="str">
            <v>нд</v>
          </cell>
          <cell r="AV83" t="str">
            <v>нд</v>
          </cell>
          <cell r="AW83" t="str">
            <v>нд</v>
          </cell>
          <cell r="AX83" t="str">
            <v>нд</v>
          </cell>
          <cell r="AY83" t="str">
            <v>нд</v>
          </cell>
          <cell r="AZ83" t="str">
            <v>нд</v>
          </cell>
          <cell r="BA83" t="str">
            <v>нд</v>
          </cell>
          <cell r="BB83" t="str">
            <v>нд</v>
          </cell>
          <cell r="BC83" t="str">
            <v>нд</v>
          </cell>
          <cell r="BD83" t="str">
            <v>нд</v>
          </cell>
          <cell r="BE83" t="str">
            <v>нд</v>
          </cell>
          <cell r="BF83" t="str">
            <v>нд</v>
          </cell>
          <cell r="BG83" t="str">
            <v>нд</v>
          </cell>
          <cell r="BH83" t="str">
            <v>нд</v>
          </cell>
          <cell r="BI83" t="str">
            <v>нд</v>
          </cell>
          <cell r="BJ83" t="str">
            <v>нд</v>
          </cell>
          <cell r="BK83" t="str">
            <v>нд</v>
          </cell>
          <cell r="BL83" t="str">
            <v>нд</v>
          </cell>
          <cell r="BM83" t="str">
            <v>нд</v>
          </cell>
          <cell r="BN83" t="str">
            <v>нд</v>
          </cell>
          <cell r="BO83" t="str">
            <v>нд</v>
          </cell>
          <cell r="BP83" t="str">
            <v>нд</v>
          </cell>
          <cell r="BQ83" t="str">
            <v>нд</v>
          </cell>
          <cell r="BR83" t="str">
            <v>нд</v>
          </cell>
          <cell r="BS83" t="str">
            <v>нд</v>
          </cell>
          <cell r="BT83" t="str">
            <v>нд</v>
          </cell>
          <cell r="BU83" t="str">
            <v>нд</v>
          </cell>
          <cell r="BV83" t="str">
            <v>нд</v>
          </cell>
          <cell r="BW83" t="str">
            <v>нд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</row>
        <row r="84">
          <cell r="C84" t="str">
            <v>Г</v>
          </cell>
          <cell r="D84" t="str">
            <v>нд</v>
          </cell>
          <cell r="E84" t="str">
            <v>нд</v>
          </cell>
          <cell r="F84" t="str">
            <v>нд</v>
          </cell>
          <cell r="G84" t="str">
            <v>нд</v>
          </cell>
          <cell r="H84" t="str">
            <v>нд</v>
          </cell>
          <cell r="I84" t="str">
            <v>нд</v>
          </cell>
          <cell r="J84" t="str">
            <v>нд</v>
          </cell>
          <cell r="K84" t="str">
            <v>нд</v>
          </cell>
          <cell r="L84" t="str">
            <v>нд</v>
          </cell>
          <cell r="M84" t="str">
            <v>нд</v>
          </cell>
          <cell r="N84" t="str">
            <v>нд</v>
          </cell>
          <cell r="O84" t="str">
            <v>нд</v>
          </cell>
          <cell r="P84" t="str">
            <v>нд</v>
          </cell>
          <cell r="Q84" t="str">
            <v>нд</v>
          </cell>
          <cell r="R84" t="str">
            <v>нд</v>
          </cell>
          <cell r="S84" t="str">
            <v>нд</v>
          </cell>
          <cell r="T84" t="str">
            <v>нд</v>
          </cell>
          <cell r="U84" t="str">
            <v>нд</v>
          </cell>
          <cell r="V84" t="str">
            <v>нд</v>
          </cell>
          <cell r="W84" t="str">
            <v>нд</v>
          </cell>
          <cell r="X84" t="str">
            <v>нд</v>
          </cell>
          <cell r="Y84" t="str">
            <v>нд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 t="str">
            <v>нд</v>
          </cell>
          <cell r="AH84" t="str">
            <v>нд</v>
          </cell>
          <cell r="AI84" t="str">
            <v>нд</v>
          </cell>
          <cell r="AJ84" t="str">
            <v>нд</v>
          </cell>
          <cell r="AK84" t="str">
            <v>нд</v>
          </cell>
          <cell r="AL84" t="str">
            <v>нд</v>
          </cell>
          <cell r="AM84" t="str">
            <v>нд</v>
          </cell>
          <cell r="AN84" t="str">
            <v>нд</v>
          </cell>
          <cell r="AO84" t="str">
            <v>нд</v>
          </cell>
          <cell r="AP84" t="str">
            <v>нд</v>
          </cell>
          <cell r="AQ84" t="str">
            <v>нд</v>
          </cell>
          <cell r="AR84" t="str">
            <v>нд</v>
          </cell>
          <cell r="AS84" t="str">
            <v>нд</v>
          </cell>
          <cell r="AT84" t="str">
            <v>нд</v>
          </cell>
          <cell r="AU84" t="str">
            <v>нд</v>
          </cell>
          <cell r="AV84" t="str">
            <v>нд</v>
          </cell>
          <cell r="AW84" t="str">
            <v>нд</v>
          </cell>
          <cell r="AX84" t="str">
            <v>нд</v>
          </cell>
          <cell r="AY84" t="str">
            <v>нд</v>
          </cell>
          <cell r="AZ84" t="str">
            <v>нд</v>
          </cell>
          <cell r="BA84" t="str">
            <v>нд</v>
          </cell>
          <cell r="BB84" t="str">
            <v>нд</v>
          </cell>
          <cell r="BC84" t="str">
            <v>нд</v>
          </cell>
          <cell r="BD84" t="str">
            <v>нд</v>
          </cell>
          <cell r="BE84" t="str">
            <v>нд</v>
          </cell>
          <cell r="BF84" t="str">
            <v>нд</v>
          </cell>
          <cell r="BG84" t="str">
            <v>нд</v>
          </cell>
          <cell r="BH84" t="str">
            <v>нд</v>
          </cell>
          <cell r="BI84" t="str">
            <v>нд</v>
          </cell>
          <cell r="BJ84" t="str">
            <v>нд</v>
          </cell>
          <cell r="BK84" t="str">
            <v>нд</v>
          </cell>
          <cell r="BL84" t="str">
            <v>нд</v>
          </cell>
          <cell r="BM84" t="str">
            <v>нд</v>
          </cell>
          <cell r="BN84" t="str">
            <v>нд</v>
          </cell>
          <cell r="BO84" t="str">
            <v>нд</v>
          </cell>
          <cell r="BP84" t="str">
            <v>нд</v>
          </cell>
          <cell r="BQ84" t="str">
            <v>нд</v>
          </cell>
          <cell r="BR84" t="str">
            <v>нд</v>
          </cell>
          <cell r="BS84" t="str">
            <v>нд</v>
          </cell>
          <cell r="BT84" t="str">
            <v>нд</v>
          </cell>
          <cell r="BU84" t="str">
            <v>нд</v>
          </cell>
          <cell r="BV84" t="str">
            <v>нд</v>
          </cell>
          <cell r="BW84" t="str">
            <v>нд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</row>
        <row r="85">
          <cell r="C85" t="str">
            <v>Г</v>
          </cell>
          <cell r="D85" t="str">
            <v>нд</v>
          </cell>
          <cell r="E85" t="str">
            <v>нд</v>
          </cell>
          <cell r="F85" t="str">
            <v>нд</v>
          </cell>
          <cell r="G85" t="str">
            <v>нд</v>
          </cell>
          <cell r="H85" t="str">
            <v>нд</v>
          </cell>
          <cell r="I85" t="str">
            <v>нд</v>
          </cell>
          <cell r="J85" t="str">
            <v>нд</v>
          </cell>
          <cell r="K85" t="str">
            <v>нд</v>
          </cell>
          <cell r="L85" t="str">
            <v>нд</v>
          </cell>
          <cell r="M85" t="str">
            <v>нд</v>
          </cell>
          <cell r="N85" t="str">
            <v>нд</v>
          </cell>
          <cell r="O85" t="str">
            <v>нд</v>
          </cell>
          <cell r="P85" t="str">
            <v>нд</v>
          </cell>
          <cell r="Q85" t="str">
            <v>нд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>
            <v>4.5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>
            <v>1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>
            <v>18.696999999999999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>
            <v>2</v>
          </cell>
          <cell r="AY85" t="str">
            <v>нд</v>
          </cell>
          <cell r="AZ85" t="str">
            <v>нд</v>
          </cell>
          <cell r="BA85">
            <v>8.29208605</v>
          </cell>
          <cell r="BB85" t="str">
            <v>нд</v>
          </cell>
          <cell r="BC85" t="str">
            <v>нд</v>
          </cell>
          <cell r="BD85" t="str">
            <v>нд</v>
          </cell>
          <cell r="BE85" t="str">
            <v>нд</v>
          </cell>
          <cell r="BF85">
            <v>18</v>
          </cell>
          <cell r="BG85" t="str">
            <v>нд</v>
          </cell>
          <cell r="BH85" t="str">
            <v>нд</v>
          </cell>
          <cell r="BI85">
            <v>23.174389570000002</v>
          </cell>
          <cell r="BJ85" t="str">
            <v>нд</v>
          </cell>
          <cell r="BK85" t="str">
            <v>нд</v>
          </cell>
          <cell r="BL85" t="str">
            <v>нд</v>
          </cell>
          <cell r="BM85" t="str">
            <v>нд</v>
          </cell>
          <cell r="BN85">
            <v>43</v>
          </cell>
          <cell r="BO85" t="str">
            <v>нд</v>
          </cell>
          <cell r="BP85" t="str">
            <v>нд</v>
          </cell>
          <cell r="BQ85">
            <v>8.29208605</v>
          </cell>
          <cell r="BR85" t="str">
            <v>нд</v>
          </cell>
          <cell r="BS85" t="str">
            <v>нд</v>
          </cell>
          <cell r="BT85" t="str">
            <v>нд</v>
          </cell>
          <cell r="BU85" t="str">
            <v>нд</v>
          </cell>
          <cell r="BV85">
            <v>18</v>
          </cell>
          <cell r="BW85" t="str">
            <v>нд</v>
          </cell>
          <cell r="BX85">
            <v>0</v>
          </cell>
          <cell r="BY85">
            <v>46.371389570000005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46</v>
          </cell>
          <cell r="CE85">
            <v>0</v>
          </cell>
        </row>
        <row r="86">
          <cell r="C86" t="str">
            <v>Г</v>
          </cell>
          <cell r="D86" t="str">
            <v>нд</v>
          </cell>
          <cell r="E86" t="str">
            <v>нд</v>
          </cell>
          <cell r="F86" t="str">
            <v>нд</v>
          </cell>
          <cell r="G86" t="str">
            <v>нд</v>
          </cell>
          <cell r="H86" t="str">
            <v>нд</v>
          </cell>
          <cell r="I86" t="str">
            <v>нд</v>
          </cell>
          <cell r="J86" t="str">
            <v>нд</v>
          </cell>
          <cell r="K86" t="str">
            <v>нд</v>
          </cell>
          <cell r="L86" t="str">
            <v>нд</v>
          </cell>
          <cell r="M86" t="str">
            <v>нд</v>
          </cell>
          <cell r="N86" t="str">
            <v>нд</v>
          </cell>
          <cell r="O86" t="str">
            <v>нд</v>
          </cell>
          <cell r="P86" t="str">
            <v>нд</v>
          </cell>
          <cell r="Q86" t="str">
            <v>нд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>
            <v>4.5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>
            <v>1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 t="str">
            <v>нд</v>
          </cell>
          <cell r="BC86" t="str">
            <v>нд</v>
          </cell>
          <cell r="BD86" t="str">
            <v>нд</v>
          </cell>
          <cell r="BE86" t="str">
            <v>нд</v>
          </cell>
          <cell r="BF86" t="str">
            <v>нд</v>
          </cell>
          <cell r="BG86" t="str">
            <v>нд</v>
          </cell>
          <cell r="BH86" t="str">
            <v>нд</v>
          </cell>
          <cell r="BI86">
            <v>11.913080000000001</v>
          </cell>
          <cell r="BJ86" t="str">
            <v>нд</v>
          </cell>
          <cell r="BK86" t="str">
            <v>нд</v>
          </cell>
          <cell r="BL86" t="str">
            <v>нд</v>
          </cell>
          <cell r="BM86" t="str">
            <v>нд</v>
          </cell>
          <cell r="BN86">
            <v>5</v>
          </cell>
          <cell r="BO86" t="str">
            <v>нд</v>
          </cell>
          <cell r="BP86" t="str">
            <v>нд</v>
          </cell>
          <cell r="BQ86" t="str">
            <v>нд</v>
          </cell>
          <cell r="BR86" t="str">
            <v>нд</v>
          </cell>
          <cell r="BS86" t="str">
            <v>нд</v>
          </cell>
          <cell r="BT86" t="str">
            <v>нд</v>
          </cell>
          <cell r="BU86" t="str">
            <v>нд</v>
          </cell>
          <cell r="BV86" t="str">
            <v>нд</v>
          </cell>
          <cell r="BW86" t="str">
            <v>нд</v>
          </cell>
          <cell r="BX86">
            <v>0</v>
          </cell>
          <cell r="BY86">
            <v>16.413080000000001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6</v>
          </cell>
          <cell r="CE86">
            <v>0</v>
          </cell>
        </row>
        <row r="87">
          <cell r="C87" t="str">
            <v>M_019</v>
          </cell>
          <cell r="D87" t="str">
            <v>нд</v>
          </cell>
          <cell r="E87" t="str">
            <v>нд</v>
          </cell>
          <cell r="F87" t="str">
            <v>нд</v>
          </cell>
          <cell r="G87" t="str">
            <v>нд</v>
          </cell>
          <cell r="H87" t="str">
            <v>нд</v>
          </cell>
          <cell r="I87" t="str">
            <v>нд</v>
          </cell>
          <cell r="J87" t="str">
            <v>нд</v>
          </cell>
          <cell r="K87" t="str">
            <v>нд</v>
          </cell>
          <cell r="L87" t="str">
            <v>нд</v>
          </cell>
          <cell r="M87" t="str">
            <v>нд</v>
          </cell>
          <cell r="N87" t="str">
            <v>нд</v>
          </cell>
          <cell r="O87" t="str">
            <v>нд</v>
          </cell>
          <cell r="P87" t="str">
            <v>нд</v>
          </cell>
          <cell r="Q87" t="str">
            <v>нд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 t="str">
            <v>нд</v>
          </cell>
          <cell r="BC87" t="str">
            <v>нд</v>
          </cell>
          <cell r="BD87" t="str">
            <v>нд</v>
          </cell>
          <cell r="BE87" t="str">
            <v>нд</v>
          </cell>
          <cell r="BF87" t="str">
            <v>нд</v>
          </cell>
          <cell r="BG87" t="str">
            <v>нд</v>
          </cell>
          <cell r="BH87" t="str">
            <v>нд</v>
          </cell>
          <cell r="BI87" t="str">
            <v>нд</v>
          </cell>
          <cell r="BJ87" t="str">
            <v>нд</v>
          </cell>
          <cell r="BK87" t="str">
            <v>нд</v>
          </cell>
          <cell r="BL87" t="str">
            <v>нд</v>
          </cell>
          <cell r="BM87" t="str">
            <v>нд</v>
          </cell>
          <cell r="BN87" t="str">
            <v>нд</v>
          </cell>
          <cell r="BO87" t="str">
            <v>нд</v>
          </cell>
          <cell r="BP87" t="str">
            <v>нд</v>
          </cell>
          <cell r="BQ87" t="str">
            <v>нд</v>
          </cell>
          <cell r="BR87" t="str">
            <v>нд</v>
          </cell>
          <cell r="BS87" t="str">
            <v>нд</v>
          </cell>
          <cell r="BT87" t="str">
            <v>нд</v>
          </cell>
          <cell r="BU87" t="str">
            <v>нд</v>
          </cell>
          <cell r="BV87" t="str">
            <v>нд</v>
          </cell>
          <cell r="BW87" t="str">
            <v>нд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</row>
        <row r="88">
          <cell r="C88" t="str">
            <v>N_010</v>
          </cell>
          <cell r="D88" t="str">
            <v>нд</v>
          </cell>
          <cell r="E88" t="str">
            <v>нд</v>
          </cell>
          <cell r="F88" t="str">
            <v>нд</v>
          </cell>
          <cell r="G88" t="str">
            <v>нд</v>
          </cell>
          <cell r="H88" t="str">
            <v>нд</v>
          </cell>
          <cell r="I88" t="str">
            <v>нд</v>
          </cell>
          <cell r="J88" t="str">
            <v>нд</v>
          </cell>
          <cell r="K88" t="str">
            <v>нд</v>
          </cell>
          <cell r="L88" t="str">
            <v>нд</v>
          </cell>
          <cell r="M88" t="str">
            <v>нд</v>
          </cell>
          <cell r="N88" t="str">
            <v>нд</v>
          </cell>
          <cell r="O88" t="str">
            <v>нд</v>
          </cell>
          <cell r="P88" t="str">
            <v>нд</v>
          </cell>
          <cell r="Q88" t="str">
            <v>нд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 t="str">
            <v>нд</v>
          </cell>
          <cell r="BC88" t="str">
            <v>нд</v>
          </cell>
          <cell r="BD88" t="str">
            <v>нд</v>
          </cell>
          <cell r="BE88" t="str">
            <v>нд</v>
          </cell>
          <cell r="BF88" t="str">
            <v>нд</v>
          </cell>
          <cell r="BG88" t="str">
            <v>нд</v>
          </cell>
          <cell r="BH88" t="str">
            <v>нд</v>
          </cell>
          <cell r="BI88" t="str">
            <v>нд</v>
          </cell>
          <cell r="BJ88" t="str">
            <v>нд</v>
          </cell>
          <cell r="BK88" t="str">
            <v>нд</v>
          </cell>
          <cell r="BL88" t="str">
            <v>нд</v>
          </cell>
          <cell r="BM88" t="str">
            <v>нд</v>
          </cell>
          <cell r="BN88" t="str">
            <v>нд</v>
          </cell>
          <cell r="BO88" t="str">
            <v>нд</v>
          </cell>
          <cell r="BP88" t="str">
            <v>нд</v>
          </cell>
          <cell r="BQ88" t="str">
            <v>нд</v>
          </cell>
          <cell r="BR88" t="str">
            <v>нд</v>
          </cell>
          <cell r="BS88" t="str">
            <v>нд</v>
          </cell>
          <cell r="BT88" t="str">
            <v>нд</v>
          </cell>
          <cell r="BU88" t="str">
            <v>нд</v>
          </cell>
          <cell r="BV88" t="str">
            <v>нд</v>
          </cell>
          <cell r="BW88" t="str">
            <v>нд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</row>
        <row r="89">
          <cell r="C89" t="str">
            <v>N_014</v>
          </cell>
          <cell r="D89" t="str">
            <v>нд</v>
          </cell>
          <cell r="E89" t="str">
            <v>нд</v>
          </cell>
          <cell r="F89" t="str">
            <v>нд</v>
          </cell>
          <cell r="G89" t="str">
            <v>нд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 t="str">
            <v>нд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>
            <v>4.5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>
            <v>1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 t="str">
            <v>нд</v>
          </cell>
          <cell r="BC89" t="str">
            <v>нд</v>
          </cell>
          <cell r="BD89" t="str">
            <v>нд</v>
          </cell>
          <cell r="BE89" t="str">
            <v>нд</v>
          </cell>
          <cell r="BF89" t="str">
            <v>нд</v>
          </cell>
          <cell r="BG89" t="str">
            <v>нд</v>
          </cell>
          <cell r="BH89" t="str">
            <v>нд</v>
          </cell>
          <cell r="BI89" t="str">
            <v>нд</v>
          </cell>
          <cell r="BJ89" t="str">
            <v>нд</v>
          </cell>
          <cell r="BK89" t="str">
            <v>нд</v>
          </cell>
          <cell r="BL89" t="str">
            <v>нд</v>
          </cell>
          <cell r="BM89" t="str">
            <v>нд</v>
          </cell>
          <cell r="BN89" t="str">
            <v>нд</v>
          </cell>
          <cell r="BO89" t="str">
            <v>нд</v>
          </cell>
          <cell r="BP89" t="str">
            <v>нд</v>
          </cell>
          <cell r="BQ89" t="str">
            <v>нд</v>
          </cell>
          <cell r="BR89" t="str">
            <v>нд</v>
          </cell>
          <cell r="BS89" t="str">
            <v>нд</v>
          </cell>
          <cell r="BT89" t="str">
            <v>нд</v>
          </cell>
          <cell r="BU89" t="str">
            <v>нд</v>
          </cell>
          <cell r="BV89" t="str">
            <v>нд</v>
          </cell>
          <cell r="BW89" t="str">
            <v>нд</v>
          </cell>
          <cell r="BX89">
            <v>0</v>
          </cell>
          <cell r="BY89">
            <v>4.5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1</v>
          </cell>
          <cell r="CE89">
            <v>0</v>
          </cell>
        </row>
        <row r="90">
          <cell r="C90" t="str">
            <v>О_004</v>
          </cell>
          <cell r="D90" t="str">
            <v>нд</v>
          </cell>
          <cell r="E90" t="str">
            <v>нд</v>
          </cell>
          <cell r="F90" t="str">
            <v>нд</v>
          </cell>
          <cell r="G90" t="str">
            <v>нд</v>
          </cell>
          <cell r="H90" t="str">
            <v>нд</v>
          </cell>
          <cell r="I90" t="str">
            <v>нд</v>
          </cell>
          <cell r="J90" t="str">
            <v>нд</v>
          </cell>
          <cell r="K90" t="str">
            <v>нд</v>
          </cell>
          <cell r="L90" t="str">
            <v>нд</v>
          </cell>
          <cell r="M90" t="str">
            <v>нд</v>
          </cell>
          <cell r="N90" t="str">
            <v>нд</v>
          </cell>
          <cell r="O90" t="str">
            <v>нд</v>
          </cell>
          <cell r="P90" t="str">
            <v>нд</v>
          </cell>
          <cell r="Q90" t="str">
            <v>нд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 t="str">
            <v>нд</v>
          </cell>
          <cell r="BC90" t="str">
            <v>нд</v>
          </cell>
          <cell r="BD90" t="str">
            <v>нд</v>
          </cell>
          <cell r="BE90" t="str">
            <v>нд</v>
          </cell>
          <cell r="BF90" t="str">
            <v>нд</v>
          </cell>
          <cell r="BG90" t="str">
            <v>нд</v>
          </cell>
          <cell r="BH90" t="str">
            <v>нд</v>
          </cell>
          <cell r="BI90">
            <v>11.913080000000001</v>
          </cell>
          <cell r="BJ90" t="str">
            <v>нд</v>
          </cell>
          <cell r="BK90" t="str">
            <v>нд</v>
          </cell>
          <cell r="BL90" t="str">
            <v>нд</v>
          </cell>
          <cell r="BM90" t="str">
            <v>нд</v>
          </cell>
          <cell r="BN90">
            <v>5</v>
          </cell>
          <cell r="BO90" t="str">
            <v>нд</v>
          </cell>
          <cell r="BP90" t="str">
            <v>нд</v>
          </cell>
          <cell r="BQ90" t="str">
            <v>нд</v>
          </cell>
          <cell r="BR90" t="str">
            <v>нд</v>
          </cell>
          <cell r="BS90" t="str">
            <v>нд</v>
          </cell>
          <cell r="BT90" t="str">
            <v>нд</v>
          </cell>
          <cell r="BU90" t="str">
            <v>нд</v>
          </cell>
          <cell r="BV90" t="str">
            <v>нд</v>
          </cell>
          <cell r="BW90" t="str">
            <v>нд</v>
          </cell>
          <cell r="BX90">
            <v>0</v>
          </cell>
          <cell r="BY90">
            <v>11.913080000000001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5</v>
          </cell>
          <cell r="CE90">
            <v>0</v>
          </cell>
        </row>
        <row r="91">
          <cell r="C91" t="str">
            <v>Г</v>
          </cell>
          <cell r="D91" t="str">
            <v>нд</v>
          </cell>
          <cell r="E91" t="str">
            <v>нд</v>
          </cell>
          <cell r="F91" t="str">
            <v>нд</v>
          </cell>
          <cell r="G91" t="str">
            <v>нд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 t="str">
            <v>нд</v>
          </cell>
          <cell r="R91" t="str">
            <v>нд</v>
          </cell>
          <cell r="S91" t="str">
            <v>нд</v>
          </cell>
          <cell r="T91" t="str">
            <v>нд</v>
          </cell>
          <cell r="U91" t="str">
            <v>нд</v>
          </cell>
          <cell r="V91" t="str">
            <v>нд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 t="str">
            <v>нд</v>
          </cell>
          <cell r="AK91" t="str">
            <v>нд</v>
          </cell>
          <cell r="AL91" t="str">
            <v>нд</v>
          </cell>
          <cell r="AM91" t="str">
            <v>нд</v>
          </cell>
          <cell r="AN91" t="str">
            <v>нд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 t="str">
            <v>нд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 t="str">
            <v>нд</v>
          </cell>
          <cell r="BA91" t="str">
            <v>нд</v>
          </cell>
          <cell r="BB91" t="str">
            <v>нд</v>
          </cell>
          <cell r="BC91" t="str">
            <v>нд</v>
          </cell>
          <cell r="BD91" t="str">
            <v>нд</v>
          </cell>
          <cell r="BE91" t="str">
            <v>нд</v>
          </cell>
          <cell r="BF91" t="str">
            <v>нд</v>
          </cell>
          <cell r="BG91" t="str">
            <v>нд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1</v>
          </cell>
          <cell r="BO91">
            <v>0</v>
          </cell>
          <cell r="BP91" t="str">
            <v>нд</v>
          </cell>
          <cell r="BQ91" t="str">
            <v>нд</v>
          </cell>
          <cell r="BR91" t="str">
            <v>нд</v>
          </cell>
          <cell r="BS91" t="str">
            <v>нд</v>
          </cell>
          <cell r="BT91" t="str">
            <v>нд</v>
          </cell>
          <cell r="BU91" t="str">
            <v>нд</v>
          </cell>
          <cell r="BV91" t="str">
            <v>нд</v>
          </cell>
          <cell r="BW91" t="str">
            <v>нд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1</v>
          </cell>
          <cell r="CE91">
            <v>0</v>
          </cell>
        </row>
        <row r="92">
          <cell r="C92" t="str">
            <v>K_001</v>
          </cell>
          <cell r="D92" t="str">
            <v>нд</v>
          </cell>
          <cell r="E92" t="str">
            <v>нд</v>
          </cell>
          <cell r="F92" t="str">
            <v>нд</v>
          </cell>
          <cell r="G92" t="str">
            <v>нд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 t="str">
            <v>нд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 t="str">
            <v>нд</v>
          </cell>
          <cell r="BC92" t="str">
            <v>нд</v>
          </cell>
          <cell r="BD92" t="str">
            <v>нд</v>
          </cell>
          <cell r="BE92" t="str">
            <v>нд</v>
          </cell>
          <cell r="BF92" t="str">
            <v>нд</v>
          </cell>
          <cell r="BG92" t="str">
            <v>нд</v>
          </cell>
          <cell r="BH92" t="str">
            <v>нд</v>
          </cell>
          <cell r="BI92" t="str">
            <v>нд</v>
          </cell>
          <cell r="BJ92" t="str">
            <v>нд</v>
          </cell>
          <cell r="BK92" t="str">
            <v>нд</v>
          </cell>
          <cell r="BL92" t="str">
            <v>нд</v>
          </cell>
          <cell r="BM92" t="str">
            <v>нд</v>
          </cell>
          <cell r="BN92">
            <v>1</v>
          </cell>
          <cell r="BO92" t="str">
            <v>нд</v>
          </cell>
          <cell r="BP92" t="str">
            <v>нд</v>
          </cell>
          <cell r="BQ92" t="str">
            <v>нд</v>
          </cell>
          <cell r="BR92" t="str">
            <v>нд</v>
          </cell>
          <cell r="BS92" t="str">
            <v>нд</v>
          </cell>
          <cell r="BT92" t="str">
            <v>нд</v>
          </cell>
          <cell r="BU92" t="str">
            <v>нд</v>
          </cell>
          <cell r="BV92" t="str">
            <v>нд</v>
          </cell>
          <cell r="BW92" t="str">
            <v>нд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1</v>
          </cell>
          <cell r="CE92">
            <v>0</v>
          </cell>
        </row>
        <row r="93">
          <cell r="C93" t="str">
            <v>Г</v>
          </cell>
          <cell r="D93" t="str">
            <v>нд</v>
          </cell>
          <cell r="E93" t="str">
            <v>нд</v>
          </cell>
          <cell r="F93" t="str">
            <v>нд</v>
          </cell>
          <cell r="G93" t="str">
            <v>нд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 t="str">
            <v>нд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 t="str">
            <v>нд</v>
          </cell>
          <cell r="BC93" t="str">
            <v>нд</v>
          </cell>
          <cell r="BD93" t="str">
            <v>нд</v>
          </cell>
          <cell r="BE93" t="str">
            <v>нд</v>
          </cell>
          <cell r="BF93" t="str">
            <v>нд</v>
          </cell>
          <cell r="BG93" t="str">
            <v>нд</v>
          </cell>
          <cell r="BH93" t="str">
            <v>нд</v>
          </cell>
          <cell r="BI93" t="str">
            <v>нд</v>
          </cell>
          <cell r="BJ93" t="str">
            <v>нд</v>
          </cell>
          <cell r="BK93" t="str">
            <v>нд</v>
          </cell>
          <cell r="BL93" t="str">
            <v>нд</v>
          </cell>
          <cell r="BM93" t="str">
            <v>нд</v>
          </cell>
          <cell r="BN93" t="str">
            <v>нд</v>
          </cell>
          <cell r="BO93" t="str">
            <v>нд</v>
          </cell>
          <cell r="BP93" t="str">
            <v>нд</v>
          </cell>
          <cell r="BQ93" t="str">
            <v>нд</v>
          </cell>
          <cell r="BR93" t="str">
            <v>нд</v>
          </cell>
          <cell r="BS93" t="str">
            <v>нд</v>
          </cell>
          <cell r="BT93" t="str">
            <v>нд</v>
          </cell>
          <cell r="BU93" t="str">
            <v>нд</v>
          </cell>
          <cell r="BV93" t="str">
            <v>нд</v>
          </cell>
          <cell r="BW93" t="str">
            <v>нд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</row>
        <row r="94">
          <cell r="C94" t="str">
            <v>Г</v>
          </cell>
          <cell r="D94" t="str">
            <v>нд</v>
          </cell>
          <cell r="E94" t="str">
            <v>нд</v>
          </cell>
          <cell r="F94" t="str">
            <v>нд</v>
          </cell>
          <cell r="G94" t="str">
            <v>нд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 t="str">
            <v>нд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 t="str">
            <v>нд</v>
          </cell>
          <cell r="BC94" t="str">
            <v>нд</v>
          </cell>
          <cell r="BD94" t="str">
            <v>нд</v>
          </cell>
          <cell r="BE94" t="str">
            <v>нд</v>
          </cell>
          <cell r="BF94" t="str">
            <v>нд</v>
          </cell>
          <cell r="BG94" t="str">
            <v>нд</v>
          </cell>
          <cell r="BH94" t="str">
            <v>нд</v>
          </cell>
          <cell r="BI94">
            <v>2.5736944400000001</v>
          </cell>
          <cell r="BJ94" t="str">
            <v>нд</v>
          </cell>
          <cell r="BK94" t="str">
            <v>нд</v>
          </cell>
          <cell r="BL94" t="str">
            <v>нд</v>
          </cell>
          <cell r="BM94" t="str">
            <v>нд</v>
          </cell>
          <cell r="BN94">
            <v>19</v>
          </cell>
          <cell r="BO94" t="str">
            <v>нд</v>
          </cell>
          <cell r="BP94" t="str">
            <v>нд</v>
          </cell>
          <cell r="BQ94" t="str">
            <v>нд</v>
          </cell>
          <cell r="BR94" t="str">
            <v>нд</v>
          </cell>
          <cell r="BS94" t="str">
            <v>нд</v>
          </cell>
          <cell r="BT94" t="str">
            <v>нд</v>
          </cell>
          <cell r="BU94" t="str">
            <v>нд</v>
          </cell>
          <cell r="BV94" t="str">
            <v>нд</v>
          </cell>
          <cell r="BW94" t="str">
            <v>нд</v>
          </cell>
          <cell r="BX94">
            <v>0</v>
          </cell>
          <cell r="BY94">
            <v>2.5736944400000001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19</v>
          </cell>
          <cell r="CE94">
            <v>0</v>
          </cell>
        </row>
        <row r="95">
          <cell r="C95" t="str">
            <v>M_012</v>
          </cell>
          <cell r="D95" t="str">
            <v>нд</v>
          </cell>
          <cell r="E95" t="str">
            <v>нд</v>
          </cell>
          <cell r="F95" t="str">
            <v>нд</v>
          </cell>
          <cell r="G95" t="str">
            <v>нд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 t="str">
            <v>нд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 t="str">
            <v>нд</v>
          </cell>
          <cell r="BC95" t="str">
            <v>нд</v>
          </cell>
          <cell r="BD95" t="str">
            <v>нд</v>
          </cell>
          <cell r="BE95" t="str">
            <v>нд</v>
          </cell>
          <cell r="BF95" t="str">
            <v>нд</v>
          </cell>
          <cell r="BG95" t="str">
            <v>нд</v>
          </cell>
          <cell r="BH95" t="str">
            <v>нд</v>
          </cell>
          <cell r="BI95" t="str">
            <v>нд</v>
          </cell>
          <cell r="BJ95" t="str">
            <v>нд</v>
          </cell>
          <cell r="BK95" t="str">
            <v>нд</v>
          </cell>
          <cell r="BL95" t="str">
            <v>нд</v>
          </cell>
          <cell r="BM95" t="str">
            <v>нд</v>
          </cell>
          <cell r="BN95" t="str">
            <v>нд</v>
          </cell>
          <cell r="BO95" t="str">
            <v>нд</v>
          </cell>
          <cell r="BP95" t="str">
            <v>нд</v>
          </cell>
          <cell r="BQ95" t="str">
            <v>нд</v>
          </cell>
          <cell r="BR95" t="str">
            <v>нд</v>
          </cell>
          <cell r="BS95" t="str">
            <v>нд</v>
          </cell>
          <cell r="BT95" t="str">
            <v>нд</v>
          </cell>
          <cell r="BU95" t="str">
            <v>нд</v>
          </cell>
          <cell r="BV95" t="str">
            <v>нд</v>
          </cell>
          <cell r="BW95" t="str">
            <v>нд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</row>
        <row r="96">
          <cell r="C96" t="str">
            <v>L_013</v>
          </cell>
          <cell r="D96" t="str">
            <v>нд</v>
          </cell>
          <cell r="E96" t="str">
            <v>нд</v>
          </cell>
          <cell r="F96" t="str">
            <v>нд</v>
          </cell>
          <cell r="G96" t="str">
            <v>нд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 t="str">
            <v>нд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 t="str">
            <v>нд</v>
          </cell>
          <cell r="BC96" t="str">
            <v>нд</v>
          </cell>
          <cell r="BD96" t="str">
            <v>нд</v>
          </cell>
          <cell r="BE96" t="str">
            <v>нд</v>
          </cell>
          <cell r="BF96" t="str">
            <v>нд</v>
          </cell>
          <cell r="BG96" t="str">
            <v>нд</v>
          </cell>
          <cell r="BH96" t="str">
            <v>нд</v>
          </cell>
          <cell r="BI96" t="str">
            <v>нд</v>
          </cell>
          <cell r="BJ96" t="str">
            <v>нд</v>
          </cell>
          <cell r="BK96" t="str">
            <v>нд</v>
          </cell>
          <cell r="BL96" t="str">
            <v>нд</v>
          </cell>
          <cell r="BM96" t="str">
            <v>нд</v>
          </cell>
          <cell r="BN96" t="str">
            <v>нд</v>
          </cell>
          <cell r="BO96" t="str">
            <v>нд</v>
          </cell>
          <cell r="BP96" t="str">
            <v>нд</v>
          </cell>
          <cell r="BQ96" t="str">
            <v>нд</v>
          </cell>
          <cell r="BR96" t="str">
            <v>нд</v>
          </cell>
          <cell r="BS96" t="str">
            <v>нд</v>
          </cell>
          <cell r="BT96" t="str">
            <v>нд</v>
          </cell>
          <cell r="BU96" t="str">
            <v>нд</v>
          </cell>
          <cell r="BV96" t="str">
            <v>нд</v>
          </cell>
          <cell r="BW96" t="str">
            <v>нд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</row>
        <row r="97">
          <cell r="C97" t="str">
            <v>L_015</v>
          </cell>
          <cell r="D97" t="str">
            <v>нд</v>
          </cell>
          <cell r="E97" t="str">
            <v>нд</v>
          </cell>
          <cell r="F97" t="str">
            <v>нд</v>
          </cell>
          <cell r="G97" t="str">
            <v>нд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 t="str">
            <v>нд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 t="str">
            <v>нд</v>
          </cell>
          <cell r="BC97" t="str">
            <v>нд</v>
          </cell>
          <cell r="BD97" t="str">
            <v>нд</v>
          </cell>
          <cell r="BE97" t="str">
            <v>нд</v>
          </cell>
          <cell r="BF97" t="str">
            <v>нд</v>
          </cell>
          <cell r="BG97" t="str">
            <v>нд</v>
          </cell>
          <cell r="BH97" t="str">
            <v>нд</v>
          </cell>
          <cell r="BI97" t="str">
            <v>нд</v>
          </cell>
          <cell r="BJ97" t="str">
            <v>нд</v>
          </cell>
          <cell r="BK97" t="str">
            <v>нд</v>
          </cell>
          <cell r="BL97" t="str">
            <v>нд</v>
          </cell>
          <cell r="BM97" t="str">
            <v>нд</v>
          </cell>
          <cell r="BN97" t="str">
            <v>нд</v>
          </cell>
          <cell r="BO97" t="str">
            <v>нд</v>
          </cell>
          <cell r="BP97" t="str">
            <v>нд</v>
          </cell>
          <cell r="BQ97" t="str">
            <v>нд</v>
          </cell>
          <cell r="BR97" t="str">
            <v>нд</v>
          </cell>
          <cell r="BS97" t="str">
            <v>нд</v>
          </cell>
          <cell r="BT97" t="str">
            <v>нд</v>
          </cell>
          <cell r="BU97" t="str">
            <v>нд</v>
          </cell>
          <cell r="BV97" t="str">
            <v>нд</v>
          </cell>
          <cell r="BW97" t="str">
            <v>нд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</row>
        <row r="98">
          <cell r="C98" t="str">
            <v>L_016</v>
          </cell>
          <cell r="D98" t="str">
            <v>нд</v>
          </cell>
          <cell r="E98" t="str">
            <v>нд</v>
          </cell>
          <cell r="F98" t="str">
            <v>нд</v>
          </cell>
          <cell r="G98" t="str">
            <v>нд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 t="str">
            <v>нд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 t="str">
            <v>нд</v>
          </cell>
          <cell r="BC98" t="str">
            <v>нд</v>
          </cell>
          <cell r="BD98" t="str">
            <v>нд</v>
          </cell>
          <cell r="BE98" t="str">
            <v>нд</v>
          </cell>
          <cell r="BF98" t="str">
            <v>нд</v>
          </cell>
          <cell r="BG98" t="str">
            <v>нд</v>
          </cell>
          <cell r="BH98" t="str">
            <v>нд</v>
          </cell>
          <cell r="BI98" t="str">
            <v>нд</v>
          </cell>
          <cell r="BJ98" t="str">
            <v>нд</v>
          </cell>
          <cell r="BK98" t="str">
            <v>нд</v>
          </cell>
          <cell r="BL98" t="str">
            <v>нд</v>
          </cell>
          <cell r="BM98" t="str">
            <v>нд</v>
          </cell>
          <cell r="BN98" t="str">
            <v>нд</v>
          </cell>
          <cell r="BO98" t="str">
            <v>нд</v>
          </cell>
          <cell r="BP98" t="str">
            <v>нд</v>
          </cell>
          <cell r="BQ98" t="str">
            <v>нд</v>
          </cell>
          <cell r="BR98" t="str">
            <v>нд</v>
          </cell>
          <cell r="BS98" t="str">
            <v>нд</v>
          </cell>
          <cell r="BT98" t="str">
            <v>нд</v>
          </cell>
          <cell r="BU98" t="str">
            <v>нд</v>
          </cell>
          <cell r="BV98" t="str">
            <v>нд</v>
          </cell>
          <cell r="BW98" t="str">
            <v>нд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</row>
        <row r="99">
          <cell r="C99" t="str">
            <v>M_017</v>
          </cell>
          <cell r="D99" t="str">
            <v>нд</v>
          </cell>
          <cell r="E99" t="str">
            <v>нд</v>
          </cell>
          <cell r="F99" t="str">
            <v>нд</v>
          </cell>
          <cell r="G99" t="str">
            <v>нд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 t="str">
            <v>нд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 t="str">
            <v>нд</v>
          </cell>
          <cell r="BC99" t="str">
            <v>нд</v>
          </cell>
          <cell r="BD99" t="str">
            <v>нд</v>
          </cell>
          <cell r="BE99" t="str">
            <v>нд</v>
          </cell>
          <cell r="BF99" t="str">
            <v>нд</v>
          </cell>
          <cell r="BG99" t="str">
            <v>нд</v>
          </cell>
          <cell r="BH99" t="str">
            <v>нд</v>
          </cell>
          <cell r="BI99" t="str">
            <v>нд</v>
          </cell>
          <cell r="BJ99" t="str">
            <v>нд</v>
          </cell>
          <cell r="BK99" t="str">
            <v>нд</v>
          </cell>
          <cell r="BL99" t="str">
            <v>нд</v>
          </cell>
          <cell r="BM99" t="str">
            <v>нд</v>
          </cell>
          <cell r="BN99" t="str">
            <v>нд</v>
          </cell>
          <cell r="BO99" t="str">
            <v>нд</v>
          </cell>
          <cell r="BP99" t="str">
            <v>нд</v>
          </cell>
          <cell r="BQ99" t="str">
            <v>нд</v>
          </cell>
          <cell r="BR99" t="str">
            <v>нд</v>
          </cell>
          <cell r="BS99" t="str">
            <v>нд</v>
          </cell>
          <cell r="BT99" t="str">
            <v>нд</v>
          </cell>
          <cell r="BU99" t="str">
            <v>нд</v>
          </cell>
          <cell r="BV99" t="str">
            <v>нд</v>
          </cell>
          <cell r="BW99" t="str">
            <v>нд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</row>
        <row r="100">
          <cell r="C100" t="str">
            <v>M_018</v>
          </cell>
          <cell r="D100" t="str">
            <v>нд</v>
          </cell>
          <cell r="E100" t="str">
            <v>нд</v>
          </cell>
          <cell r="F100" t="str">
            <v>нд</v>
          </cell>
          <cell r="G100" t="str">
            <v>нд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 t="str">
            <v>нд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 t="str">
            <v>нд</v>
          </cell>
          <cell r="BC100" t="str">
            <v>нд</v>
          </cell>
          <cell r="BD100" t="str">
            <v>нд</v>
          </cell>
          <cell r="BE100" t="str">
            <v>нд</v>
          </cell>
          <cell r="BF100" t="str">
            <v>нд</v>
          </cell>
          <cell r="BG100" t="str">
            <v>нд</v>
          </cell>
          <cell r="BH100" t="str">
            <v>нд</v>
          </cell>
          <cell r="BI100" t="str">
            <v>нд</v>
          </cell>
          <cell r="BJ100" t="str">
            <v>нд</v>
          </cell>
          <cell r="BK100" t="str">
            <v>нд</v>
          </cell>
          <cell r="BL100" t="str">
            <v>нд</v>
          </cell>
          <cell r="BM100" t="str">
            <v>нд</v>
          </cell>
          <cell r="BN100" t="str">
            <v>нд</v>
          </cell>
          <cell r="BO100" t="str">
            <v>нд</v>
          </cell>
          <cell r="BP100" t="str">
            <v>нд</v>
          </cell>
          <cell r="BQ100" t="str">
            <v>нд</v>
          </cell>
          <cell r="BR100" t="str">
            <v>нд</v>
          </cell>
          <cell r="BS100" t="str">
            <v>нд</v>
          </cell>
          <cell r="BT100" t="str">
            <v>нд</v>
          </cell>
          <cell r="BU100" t="str">
            <v>нд</v>
          </cell>
          <cell r="BV100" t="str">
            <v>нд</v>
          </cell>
          <cell r="BW100" t="str">
            <v>нд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</row>
        <row r="101">
          <cell r="C101" t="str">
            <v>О_005</v>
          </cell>
          <cell r="D101" t="str">
            <v>нд</v>
          </cell>
          <cell r="E101" t="str">
            <v>нд</v>
          </cell>
          <cell r="F101" t="str">
            <v>нд</v>
          </cell>
          <cell r="G101" t="str">
            <v>нд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 t="str">
            <v>нд</v>
          </cell>
          <cell r="R101" t="str">
            <v>нд</v>
          </cell>
          <cell r="S101" t="str">
            <v>нд</v>
          </cell>
          <cell r="T101" t="str">
            <v>нд</v>
          </cell>
          <cell r="U101" t="str">
            <v>нд</v>
          </cell>
          <cell r="V101" t="str">
            <v>нд</v>
          </cell>
          <cell r="W101" t="str">
            <v>нд</v>
          </cell>
          <cell r="X101" t="str">
            <v>нд</v>
          </cell>
          <cell r="Y101" t="str">
            <v>нд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 t="str">
            <v>нд</v>
          </cell>
          <cell r="AK101" t="str">
            <v>нд</v>
          </cell>
          <cell r="AL101" t="str">
            <v>нд</v>
          </cell>
          <cell r="AM101" t="str">
            <v>нд</v>
          </cell>
          <cell r="AN101" t="str">
            <v>нд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 t="str">
            <v>нд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 t="str">
            <v>нд</v>
          </cell>
          <cell r="BA101" t="str">
            <v>нд</v>
          </cell>
          <cell r="BB101" t="str">
            <v>нд</v>
          </cell>
          <cell r="BC101" t="str">
            <v>нд</v>
          </cell>
          <cell r="BD101" t="str">
            <v>нд</v>
          </cell>
          <cell r="BE101" t="str">
            <v>нд</v>
          </cell>
          <cell r="BF101" t="str">
            <v>нд</v>
          </cell>
          <cell r="BG101" t="str">
            <v>нд</v>
          </cell>
          <cell r="BH101" t="str">
            <v>нд</v>
          </cell>
          <cell r="BI101">
            <v>2.5736944400000001</v>
          </cell>
          <cell r="BJ101" t="str">
            <v>нд</v>
          </cell>
          <cell r="BK101" t="str">
            <v>нд</v>
          </cell>
          <cell r="BL101" t="str">
            <v>нд</v>
          </cell>
          <cell r="BM101" t="str">
            <v>нд</v>
          </cell>
          <cell r="BN101">
            <v>19</v>
          </cell>
          <cell r="BO101" t="str">
            <v>нд</v>
          </cell>
          <cell r="BP101" t="str">
            <v>нд</v>
          </cell>
          <cell r="BQ101" t="str">
            <v>нд</v>
          </cell>
          <cell r="BR101" t="str">
            <v>нд</v>
          </cell>
          <cell r="BS101" t="str">
            <v>нд</v>
          </cell>
          <cell r="BT101" t="str">
            <v>нд</v>
          </cell>
          <cell r="BU101" t="str">
            <v>нд</v>
          </cell>
          <cell r="BV101" t="str">
            <v>нд</v>
          </cell>
          <cell r="BW101" t="str">
            <v>нд</v>
          </cell>
          <cell r="BX101">
            <v>0</v>
          </cell>
          <cell r="BY101">
            <v>2.5736944400000001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19</v>
          </cell>
          <cell r="CE101">
            <v>0</v>
          </cell>
        </row>
        <row r="102">
          <cell r="C102" t="str">
            <v>Г</v>
          </cell>
          <cell r="D102" t="str">
            <v>нд</v>
          </cell>
          <cell r="E102" t="str">
            <v>нд</v>
          </cell>
          <cell r="F102" t="str">
            <v>нд</v>
          </cell>
          <cell r="G102" t="str">
            <v>нд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 t="str">
            <v>нд</v>
          </cell>
          <cell r="R102" t="str">
            <v>нд</v>
          </cell>
          <cell r="S102" t="str">
            <v>нд</v>
          </cell>
          <cell r="T102" t="str">
            <v>нд</v>
          </cell>
          <cell r="U102" t="str">
            <v>нд</v>
          </cell>
          <cell r="V102" t="str">
            <v>нд</v>
          </cell>
          <cell r="W102" t="str">
            <v>нд</v>
          </cell>
          <cell r="X102" t="str">
            <v>нд</v>
          </cell>
          <cell r="Y102" t="str">
            <v>нд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 t="str">
            <v>нд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 t="str">
            <v>нд</v>
          </cell>
          <cell r="BA102">
            <v>2.81694237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17</v>
          </cell>
          <cell r="BG102" t="str">
            <v>нд</v>
          </cell>
          <cell r="BH102" t="str">
            <v>нд</v>
          </cell>
          <cell r="BI102">
            <v>2.81694237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17</v>
          </cell>
          <cell r="BO102" t="str">
            <v>нд</v>
          </cell>
          <cell r="BP102" t="str">
            <v>нд</v>
          </cell>
          <cell r="BQ102">
            <v>2.81694237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17</v>
          </cell>
          <cell r="BW102" t="str">
            <v>нд</v>
          </cell>
          <cell r="BX102">
            <v>0</v>
          </cell>
          <cell r="BY102">
            <v>2.81694237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17</v>
          </cell>
          <cell r="CE102">
            <v>0</v>
          </cell>
        </row>
        <row r="103">
          <cell r="C103" t="str">
            <v>M_020</v>
          </cell>
          <cell r="D103" t="str">
            <v>нд</v>
          </cell>
          <cell r="E103" t="str">
            <v>нд</v>
          </cell>
          <cell r="F103" t="str">
            <v>нд</v>
          </cell>
          <cell r="G103" t="str">
            <v>нд</v>
          </cell>
          <cell r="H103" t="str">
            <v>нд</v>
          </cell>
          <cell r="I103" t="str">
            <v>нд</v>
          </cell>
          <cell r="J103" t="str">
            <v>нд</v>
          </cell>
          <cell r="K103" t="str">
            <v>нд</v>
          </cell>
          <cell r="L103" t="str">
            <v>нд</v>
          </cell>
          <cell r="M103" t="str">
            <v>нд</v>
          </cell>
          <cell r="N103" t="str">
            <v>нд</v>
          </cell>
          <cell r="O103" t="str">
            <v>нд</v>
          </cell>
          <cell r="P103" t="str">
            <v>нд</v>
          </cell>
          <cell r="Q103" t="str">
            <v>нд</v>
          </cell>
          <cell r="R103" t="str">
            <v>нд</v>
          </cell>
          <cell r="S103" t="str">
            <v>нд</v>
          </cell>
          <cell r="T103" t="str">
            <v>нд</v>
          </cell>
          <cell r="U103" t="str">
            <v>нд</v>
          </cell>
          <cell r="V103" t="str">
            <v>нд</v>
          </cell>
          <cell r="W103" t="str">
            <v>нд</v>
          </cell>
          <cell r="X103" t="str">
            <v>нд</v>
          </cell>
          <cell r="Y103" t="str">
            <v>нд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 t="str">
            <v>нд</v>
          </cell>
          <cell r="AP103" t="str">
            <v>нд</v>
          </cell>
          <cell r="AQ103" t="str">
            <v>нд</v>
          </cell>
          <cell r="AR103" t="str">
            <v>нд</v>
          </cell>
          <cell r="AS103" t="str">
            <v>нд</v>
          </cell>
          <cell r="AT103" t="str">
            <v>нд</v>
          </cell>
          <cell r="AU103" t="str">
            <v>нд</v>
          </cell>
          <cell r="AV103" t="str">
            <v>нд</v>
          </cell>
          <cell r="AW103" t="str">
            <v>нд</v>
          </cell>
          <cell r="AX103" t="str">
            <v>нд</v>
          </cell>
          <cell r="AY103" t="str">
            <v>нд</v>
          </cell>
          <cell r="AZ103" t="str">
            <v>нд</v>
          </cell>
          <cell r="BA103" t="str">
            <v>нд</v>
          </cell>
          <cell r="BB103" t="str">
            <v>нд</v>
          </cell>
          <cell r="BC103" t="str">
            <v>нд</v>
          </cell>
          <cell r="BD103" t="str">
            <v>нд</v>
          </cell>
          <cell r="BE103" t="str">
            <v>нд</v>
          </cell>
          <cell r="BF103" t="str">
            <v>нд</v>
          </cell>
          <cell r="BG103" t="str">
            <v>нд</v>
          </cell>
          <cell r="BH103" t="str">
            <v>нд</v>
          </cell>
          <cell r="BI103" t="str">
            <v>нд</v>
          </cell>
          <cell r="BJ103" t="str">
            <v>нд</v>
          </cell>
          <cell r="BK103" t="str">
            <v>нд</v>
          </cell>
          <cell r="BL103" t="str">
            <v>нд</v>
          </cell>
          <cell r="BM103" t="str">
            <v>нд</v>
          </cell>
          <cell r="BN103" t="str">
            <v>нд</v>
          </cell>
          <cell r="BO103" t="str">
            <v>нд</v>
          </cell>
          <cell r="BP103" t="str">
            <v>нд</v>
          </cell>
          <cell r="BQ103" t="str">
            <v>нд</v>
          </cell>
          <cell r="BR103" t="str">
            <v>нд</v>
          </cell>
          <cell r="BS103" t="str">
            <v>нд</v>
          </cell>
          <cell r="BT103" t="str">
            <v>нд</v>
          </cell>
          <cell r="BU103" t="str">
            <v>нд</v>
          </cell>
          <cell r="BV103" t="str">
            <v>нд</v>
          </cell>
          <cell r="BW103" t="str">
            <v>нд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</row>
        <row r="104">
          <cell r="C104" t="str">
            <v>M_023</v>
          </cell>
          <cell r="D104" t="str">
            <v>нд</v>
          </cell>
          <cell r="E104" t="str">
            <v>нд</v>
          </cell>
          <cell r="F104" t="str">
            <v>нд</v>
          </cell>
          <cell r="G104" t="str">
            <v>нд</v>
          </cell>
          <cell r="H104" t="str">
            <v>нд</v>
          </cell>
          <cell r="I104" t="str">
            <v>нд</v>
          </cell>
          <cell r="J104" t="str">
            <v>нд</v>
          </cell>
          <cell r="K104" t="str">
            <v>нд</v>
          </cell>
          <cell r="L104" t="str">
            <v>нд</v>
          </cell>
          <cell r="M104" t="str">
            <v>нд</v>
          </cell>
          <cell r="N104" t="str">
            <v>нд</v>
          </cell>
          <cell r="O104" t="str">
            <v>нд</v>
          </cell>
          <cell r="P104" t="str">
            <v>нд</v>
          </cell>
          <cell r="Q104" t="str">
            <v>нд</v>
          </cell>
          <cell r="R104" t="str">
            <v>нд</v>
          </cell>
          <cell r="S104" t="str">
            <v>нд</v>
          </cell>
          <cell r="T104" t="str">
            <v>нд</v>
          </cell>
          <cell r="U104" t="str">
            <v>нд</v>
          </cell>
          <cell r="V104" t="str">
            <v>нд</v>
          </cell>
          <cell r="W104" t="str">
            <v>нд</v>
          </cell>
          <cell r="X104" t="str">
            <v>нд</v>
          </cell>
          <cell r="Y104" t="str">
            <v>нд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 t="str">
            <v>нд</v>
          </cell>
          <cell r="AP104" t="str">
            <v>нд</v>
          </cell>
          <cell r="AQ104" t="str">
            <v>нд</v>
          </cell>
          <cell r="AR104" t="str">
            <v>нд</v>
          </cell>
          <cell r="AS104" t="str">
            <v>нд</v>
          </cell>
          <cell r="AT104" t="str">
            <v>нд</v>
          </cell>
          <cell r="AU104" t="str">
            <v>нд</v>
          </cell>
          <cell r="AV104" t="str">
            <v>нд</v>
          </cell>
          <cell r="AW104" t="str">
            <v>нд</v>
          </cell>
          <cell r="AX104" t="str">
            <v>нд</v>
          </cell>
          <cell r="AY104" t="str">
            <v>нд</v>
          </cell>
          <cell r="AZ104" t="str">
            <v>нд</v>
          </cell>
          <cell r="BA104">
            <v>2.81694237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17</v>
          </cell>
          <cell r="BG104" t="str">
            <v>нд</v>
          </cell>
          <cell r="BH104" t="str">
            <v>нд</v>
          </cell>
          <cell r="BI104">
            <v>2.81694237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17</v>
          </cell>
          <cell r="BO104" t="str">
            <v>нд</v>
          </cell>
          <cell r="BP104" t="str">
            <v>нд</v>
          </cell>
          <cell r="BQ104">
            <v>2.81694237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17</v>
          </cell>
          <cell r="BW104" t="str">
            <v>нд</v>
          </cell>
          <cell r="BX104">
            <v>0</v>
          </cell>
          <cell r="BY104">
            <v>2.81694237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17</v>
          </cell>
          <cell r="CE104">
            <v>0</v>
          </cell>
        </row>
        <row r="105">
          <cell r="C105" t="str">
            <v>N_011</v>
          </cell>
          <cell r="D105" t="str">
            <v>нд</v>
          </cell>
          <cell r="E105" t="str">
            <v>нд</v>
          </cell>
          <cell r="F105" t="str">
            <v>нд</v>
          </cell>
          <cell r="G105" t="str">
            <v>нд</v>
          </cell>
          <cell r="H105" t="str">
            <v>нд</v>
          </cell>
          <cell r="I105" t="str">
            <v>нд</v>
          </cell>
          <cell r="J105" t="str">
            <v>нд</v>
          </cell>
          <cell r="K105" t="str">
            <v>нд</v>
          </cell>
          <cell r="L105" t="str">
            <v>нд</v>
          </cell>
          <cell r="M105" t="str">
            <v>нд</v>
          </cell>
          <cell r="N105" t="str">
            <v>нд</v>
          </cell>
          <cell r="O105" t="str">
            <v>нд</v>
          </cell>
          <cell r="P105" t="str">
            <v>нд</v>
          </cell>
          <cell r="Q105" t="str">
            <v>нд</v>
          </cell>
          <cell r="R105" t="str">
            <v>нд</v>
          </cell>
          <cell r="S105" t="str">
            <v>нд</v>
          </cell>
          <cell r="T105" t="str">
            <v>нд</v>
          </cell>
          <cell r="U105" t="str">
            <v>нд</v>
          </cell>
          <cell r="V105" t="str">
            <v>нд</v>
          </cell>
          <cell r="W105" t="str">
            <v>нд</v>
          </cell>
          <cell r="X105" t="str">
            <v>нд</v>
          </cell>
          <cell r="Y105" t="str">
            <v>нд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 t="str">
            <v>нд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 t="str">
            <v>нд</v>
          </cell>
          <cell r="BA105" t="str">
            <v>нд</v>
          </cell>
          <cell r="BB105" t="str">
            <v>нд</v>
          </cell>
          <cell r="BC105" t="str">
            <v>нд</v>
          </cell>
          <cell r="BD105" t="str">
            <v>нд</v>
          </cell>
          <cell r="BE105" t="str">
            <v>нд</v>
          </cell>
          <cell r="BF105" t="str">
            <v>нд</v>
          </cell>
          <cell r="BG105" t="str">
            <v>нд</v>
          </cell>
          <cell r="BH105" t="str">
            <v>нд</v>
          </cell>
          <cell r="BI105" t="str">
            <v>нд</v>
          </cell>
          <cell r="BJ105" t="str">
            <v>нд</v>
          </cell>
          <cell r="BK105" t="str">
            <v>нд</v>
          </cell>
          <cell r="BL105" t="str">
            <v>нд</v>
          </cell>
          <cell r="BM105" t="str">
            <v>нд</v>
          </cell>
          <cell r="BN105" t="str">
            <v>нд</v>
          </cell>
          <cell r="BO105" t="str">
            <v>нд</v>
          </cell>
          <cell r="BP105" t="str">
            <v>нд</v>
          </cell>
          <cell r="BQ105" t="str">
            <v>нд</v>
          </cell>
          <cell r="BR105" t="str">
            <v>нд</v>
          </cell>
          <cell r="BS105" t="str">
            <v>нд</v>
          </cell>
          <cell r="BT105" t="str">
            <v>нд</v>
          </cell>
          <cell r="BU105" t="str">
            <v>нд</v>
          </cell>
          <cell r="BV105" t="str">
            <v>нд</v>
          </cell>
          <cell r="BW105" t="str">
            <v>нд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</row>
        <row r="106">
          <cell r="C106" t="str">
            <v>Г</v>
          </cell>
          <cell r="D106" t="str">
            <v>нд</v>
          </cell>
          <cell r="E106" t="str">
            <v>нд</v>
          </cell>
          <cell r="F106" t="str">
            <v>нд</v>
          </cell>
          <cell r="G106" t="str">
            <v>нд</v>
          </cell>
          <cell r="H106" t="str">
            <v>нд</v>
          </cell>
          <cell r="I106" t="str">
            <v>нд</v>
          </cell>
          <cell r="J106" t="str">
            <v>нд</v>
          </cell>
          <cell r="K106" t="str">
            <v>нд</v>
          </cell>
          <cell r="L106" t="str">
            <v>нд</v>
          </cell>
          <cell r="M106" t="str">
            <v>нд</v>
          </cell>
          <cell r="N106" t="str">
            <v>нд</v>
          </cell>
          <cell r="O106" t="str">
            <v>нд</v>
          </cell>
          <cell r="P106" t="str">
            <v>нд</v>
          </cell>
          <cell r="Q106" t="str">
            <v>нд</v>
          </cell>
          <cell r="R106" t="str">
            <v>нд</v>
          </cell>
          <cell r="S106" t="str">
            <v>нд</v>
          </cell>
          <cell r="T106" t="str">
            <v>нд</v>
          </cell>
          <cell r="U106" t="str">
            <v>нд</v>
          </cell>
          <cell r="V106" t="str">
            <v>нд</v>
          </cell>
          <cell r="W106" t="str">
            <v>нд</v>
          </cell>
          <cell r="X106" t="str">
            <v>нд</v>
          </cell>
          <cell r="Y106" t="str">
            <v>нд</v>
          </cell>
          <cell r="Z106" t="str">
            <v>нд</v>
          </cell>
          <cell r="AA106" t="str">
            <v>нд</v>
          </cell>
          <cell r="AB106" t="str">
            <v>нд</v>
          </cell>
          <cell r="AC106" t="str">
            <v>нд</v>
          </cell>
          <cell r="AD106" t="str">
            <v>нд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>
            <v>18.696999999999999</v>
          </cell>
          <cell r="AT106" t="str">
            <v>нд</v>
          </cell>
          <cell r="AU106" t="str">
            <v>нд</v>
          </cell>
          <cell r="AV106" t="str">
            <v>нд</v>
          </cell>
          <cell r="AW106" t="str">
            <v>нд</v>
          </cell>
          <cell r="AX106">
            <v>2</v>
          </cell>
          <cell r="AY106" t="str">
            <v>нд</v>
          </cell>
          <cell r="AZ106" t="str">
            <v>нд</v>
          </cell>
          <cell r="BA106">
            <v>5.4751436800000004</v>
          </cell>
          <cell r="BB106" t="str">
            <v>нд</v>
          </cell>
          <cell r="BC106" t="str">
            <v>нд</v>
          </cell>
          <cell r="BD106" t="str">
            <v>нд</v>
          </cell>
          <cell r="BE106" t="str">
            <v>нд</v>
          </cell>
          <cell r="BF106">
            <v>1</v>
          </cell>
          <cell r="BG106" t="str">
            <v>нд</v>
          </cell>
          <cell r="BH106" t="str">
            <v>нд</v>
          </cell>
          <cell r="BI106">
            <v>5.8706727599999997</v>
          </cell>
          <cell r="BJ106" t="str">
            <v>нд</v>
          </cell>
          <cell r="BK106" t="str">
            <v>нд</v>
          </cell>
          <cell r="BL106" t="str">
            <v>нд</v>
          </cell>
          <cell r="BM106" t="str">
            <v>нд</v>
          </cell>
          <cell r="BN106">
            <v>1</v>
          </cell>
          <cell r="BO106" t="str">
            <v>нд</v>
          </cell>
          <cell r="BP106" t="str">
            <v>нд</v>
          </cell>
          <cell r="BQ106">
            <v>5.4751436800000004</v>
          </cell>
          <cell r="BR106" t="str">
            <v>нд</v>
          </cell>
          <cell r="BS106" t="str">
            <v>нд</v>
          </cell>
          <cell r="BT106" t="str">
            <v>нд</v>
          </cell>
          <cell r="BU106" t="str">
            <v>нд</v>
          </cell>
          <cell r="BV106">
            <v>1</v>
          </cell>
          <cell r="BW106" t="str">
            <v>нд</v>
          </cell>
          <cell r="BX106">
            <v>0</v>
          </cell>
          <cell r="BY106">
            <v>24.567672760000001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3</v>
          </cell>
          <cell r="CE106">
            <v>0</v>
          </cell>
        </row>
        <row r="107">
          <cell r="C107" t="str">
            <v>N_012</v>
          </cell>
          <cell r="D107" t="str">
            <v>нд</v>
          </cell>
          <cell r="E107" t="str">
            <v>нд</v>
          </cell>
          <cell r="F107" t="str">
            <v>нд</v>
          </cell>
          <cell r="G107" t="str">
            <v>нд</v>
          </cell>
          <cell r="H107" t="str">
            <v>нд</v>
          </cell>
          <cell r="I107" t="str">
            <v>нд</v>
          </cell>
          <cell r="J107" t="str">
            <v>нд</v>
          </cell>
          <cell r="K107" t="str">
            <v>нд</v>
          </cell>
          <cell r="L107" t="str">
            <v>нд</v>
          </cell>
          <cell r="M107" t="str">
            <v>нд</v>
          </cell>
          <cell r="N107" t="str">
            <v>нд</v>
          </cell>
          <cell r="O107" t="str">
            <v>нд</v>
          </cell>
          <cell r="P107" t="str">
            <v>нд</v>
          </cell>
          <cell r="Q107" t="str">
            <v>нд</v>
          </cell>
          <cell r="R107" t="str">
            <v>нд</v>
          </cell>
          <cell r="S107" t="str">
            <v>нд</v>
          </cell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  <cell r="AB107" t="str">
            <v>нд</v>
          </cell>
          <cell r="AC107" t="str">
            <v>нд</v>
          </cell>
          <cell r="AD107" t="str">
            <v>нд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 t="str">
            <v>нд</v>
          </cell>
          <cell r="AP107" t="str">
            <v>нд</v>
          </cell>
          <cell r="AQ107" t="str">
            <v>нд</v>
          </cell>
          <cell r="AR107" t="str">
            <v>нд</v>
          </cell>
          <cell r="AS107" t="str">
            <v>нд</v>
          </cell>
          <cell r="AT107" t="str">
            <v>нд</v>
          </cell>
          <cell r="AU107" t="str">
            <v>нд</v>
          </cell>
          <cell r="AV107" t="str">
            <v>нд</v>
          </cell>
          <cell r="AW107" t="str">
            <v>нд</v>
          </cell>
          <cell r="AX107" t="str">
            <v>нд</v>
          </cell>
          <cell r="AY107" t="str">
            <v>нд</v>
          </cell>
          <cell r="AZ107" t="str">
            <v>нд</v>
          </cell>
          <cell r="BA107">
            <v>5.4751436800000004</v>
          </cell>
          <cell r="BB107" t="str">
            <v>нд</v>
          </cell>
          <cell r="BC107" t="str">
            <v>нд</v>
          </cell>
          <cell r="BD107" t="str">
            <v>нд</v>
          </cell>
          <cell r="BE107" t="str">
            <v>нд</v>
          </cell>
          <cell r="BF107">
            <v>1</v>
          </cell>
          <cell r="BG107" t="str">
            <v>нд</v>
          </cell>
          <cell r="BH107" t="str">
            <v>нд</v>
          </cell>
          <cell r="BI107">
            <v>5.8706727599999997</v>
          </cell>
          <cell r="BJ107" t="str">
            <v>нд</v>
          </cell>
          <cell r="BK107" t="str">
            <v>нд</v>
          </cell>
          <cell r="BL107" t="str">
            <v>нд</v>
          </cell>
          <cell r="BM107" t="str">
            <v>нд</v>
          </cell>
          <cell r="BN107">
            <v>1</v>
          </cell>
          <cell r="BO107" t="str">
            <v>нд</v>
          </cell>
          <cell r="BP107" t="str">
            <v>нд</v>
          </cell>
          <cell r="BQ107">
            <v>5.4751436800000004</v>
          </cell>
          <cell r="BR107" t="str">
            <v>нд</v>
          </cell>
          <cell r="BS107" t="str">
            <v>нд</v>
          </cell>
          <cell r="BT107" t="str">
            <v>нд</v>
          </cell>
          <cell r="BU107" t="str">
            <v>нд</v>
          </cell>
          <cell r="BV107">
            <v>1</v>
          </cell>
          <cell r="BW107" t="str">
            <v>нд</v>
          </cell>
          <cell r="BX107">
            <v>0</v>
          </cell>
          <cell r="BY107">
            <v>5.8706727599999997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1</v>
          </cell>
          <cell r="CE107">
            <v>0</v>
          </cell>
        </row>
        <row r="108">
          <cell r="C108" t="str">
            <v>N_013</v>
          </cell>
          <cell r="D108" t="str">
            <v>нд</v>
          </cell>
          <cell r="E108" t="str">
            <v>нд</v>
          </cell>
          <cell r="F108" t="str">
            <v>нд</v>
          </cell>
          <cell r="G108" t="str">
            <v>нд</v>
          </cell>
          <cell r="H108" t="str">
            <v>нд</v>
          </cell>
          <cell r="I108" t="str">
            <v>нд</v>
          </cell>
          <cell r="J108" t="str">
            <v>нд</v>
          </cell>
          <cell r="K108" t="str">
            <v>нд</v>
          </cell>
          <cell r="L108" t="str">
            <v>нд</v>
          </cell>
          <cell r="M108" t="str">
            <v>нд</v>
          </cell>
          <cell r="N108" t="str">
            <v>нд</v>
          </cell>
          <cell r="O108" t="str">
            <v>нд</v>
          </cell>
          <cell r="P108" t="str">
            <v>нд</v>
          </cell>
          <cell r="Q108" t="str">
            <v>нд</v>
          </cell>
          <cell r="R108" t="str">
            <v>нд</v>
          </cell>
          <cell r="S108" t="str">
            <v>нд</v>
          </cell>
          <cell r="T108" t="str">
            <v>нд</v>
          </cell>
          <cell r="U108" t="str">
            <v>нд</v>
          </cell>
          <cell r="V108" t="str">
            <v>нд</v>
          </cell>
          <cell r="W108" t="str">
            <v>нд</v>
          </cell>
          <cell r="X108" t="str">
            <v>нд</v>
          </cell>
          <cell r="Y108" t="str">
            <v>нд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 t="str">
            <v>нд</v>
          </cell>
          <cell r="AP108" t="str">
            <v>нд</v>
          </cell>
          <cell r="AQ108" t="str">
            <v>нд</v>
          </cell>
          <cell r="AR108" t="str">
            <v>нд</v>
          </cell>
          <cell r="AS108" t="str">
            <v>нд</v>
          </cell>
          <cell r="AT108" t="str">
            <v>нд</v>
          </cell>
          <cell r="AU108" t="str">
            <v>нд</v>
          </cell>
          <cell r="AV108" t="str">
            <v>нд</v>
          </cell>
          <cell r="AW108" t="str">
            <v>нд</v>
          </cell>
          <cell r="AX108" t="str">
            <v>нд</v>
          </cell>
          <cell r="AY108" t="str">
            <v>нд</v>
          </cell>
          <cell r="AZ108" t="str">
            <v>нд</v>
          </cell>
          <cell r="BA108" t="str">
            <v>нд</v>
          </cell>
          <cell r="BB108" t="str">
            <v>нд</v>
          </cell>
          <cell r="BC108" t="str">
            <v>нд</v>
          </cell>
          <cell r="BD108" t="str">
            <v>нд</v>
          </cell>
          <cell r="BE108" t="str">
            <v>нд</v>
          </cell>
          <cell r="BF108" t="str">
            <v>нд</v>
          </cell>
          <cell r="BG108" t="str">
            <v>нд</v>
          </cell>
          <cell r="BH108" t="str">
            <v>нд</v>
          </cell>
          <cell r="BI108" t="str">
            <v>нд</v>
          </cell>
          <cell r="BJ108" t="str">
            <v>нд</v>
          </cell>
          <cell r="BK108" t="str">
            <v>нд</v>
          </cell>
          <cell r="BL108" t="str">
            <v>нд</v>
          </cell>
          <cell r="BM108" t="str">
            <v>нд</v>
          </cell>
          <cell r="BN108" t="str">
            <v>нд</v>
          </cell>
          <cell r="BO108" t="str">
            <v>нд</v>
          </cell>
          <cell r="BP108" t="str">
            <v>нд</v>
          </cell>
          <cell r="BQ108" t="str">
            <v>нд</v>
          </cell>
          <cell r="BR108" t="str">
            <v>нд</v>
          </cell>
          <cell r="BS108" t="str">
            <v>нд</v>
          </cell>
          <cell r="BT108" t="str">
            <v>нд</v>
          </cell>
          <cell r="BU108" t="str">
            <v>нд</v>
          </cell>
          <cell r="BV108" t="str">
            <v>нд</v>
          </cell>
          <cell r="BW108" t="str">
            <v>нд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</row>
        <row r="109">
          <cell r="C109" t="str">
            <v>M_021</v>
          </cell>
          <cell r="D109" t="str">
            <v>нд</v>
          </cell>
          <cell r="E109" t="str">
            <v>нд</v>
          </cell>
          <cell r="F109" t="str">
            <v>нд</v>
          </cell>
          <cell r="G109" t="str">
            <v>нд</v>
          </cell>
          <cell r="H109" t="str">
            <v>нд</v>
          </cell>
          <cell r="I109" t="str">
            <v>нд</v>
          </cell>
          <cell r="J109" t="str">
            <v>нд</v>
          </cell>
          <cell r="K109" t="str">
            <v>нд</v>
          </cell>
          <cell r="L109" t="str">
            <v>нд</v>
          </cell>
          <cell r="M109" t="str">
            <v>нд</v>
          </cell>
          <cell r="N109" t="str">
            <v>нд</v>
          </cell>
          <cell r="O109" t="str">
            <v>нд</v>
          </cell>
          <cell r="P109" t="str">
            <v>нд</v>
          </cell>
          <cell r="Q109" t="str">
            <v>нд</v>
          </cell>
          <cell r="R109" t="str">
            <v>нд</v>
          </cell>
          <cell r="S109" t="str">
            <v>нд</v>
          </cell>
          <cell r="T109" t="str">
            <v>нд</v>
          </cell>
          <cell r="U109" t="str">
            <v>нд</v>
          </cell>
          <cell r="V109" t="str">
            <v>нд</v>
          </cell>
          <cell r="W109" t="str">
            <v>нд</v>
          </cell>
          <cell r="X109" t="str">
            <v>нд</v>
          </cell>
          <cell r="Y109" t="str">
            <v>нд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 t="str">
            <v>нд</v>
          </cell>
          <cell r="AP109" t="str">
            <v>нд</v>
          </cell>
          <cell r="AQ109" t="str">
            <v>нд</v>
          </cell>
          <cell r="AR109" t="str">
            <v>нд</v>
          </cell>
          <cell r="AS109" t="str">
            <v>нд</v>
          </cell>
          <cell r="AT109" t="str">
            <v>нд</v>
          </cell>
          <cell r="AU109" t="str">
            <v>нд</v>
          </cell>
          <cell r="AV109" t="str">
            <v>нд</v>
          </cell>
          <cell r="AW109" t="str">
            <v>нд</v>
          </cell>
          <cell r="AX109" t="str">
            <v>нд</v>
          </cell>
          <cell r="AY109" t="str">
            <v>нд</v>
          </cell>
          <cell r="AZ109" t="str">
            <v>нд</v>
          </cell>
          <cell r="BA109" t="str">
            <v>нд</v>
          </cell>
          <cell r="BB109" t="str">
            <v>нд</v>
          </cell>
          <cell r="BC109" t="str">
            <v>нд</v>
          </cell>
          <cell r="BD109" t="str">
            <v>нд</v>
          </cell>
          <cell r="BE109" t="str">
            <v>нд</v>
          </cell>
          <cell r="BF109" t="str">
            <v>нд</v>
          </cell>
          <cell r="BG109" t="str">
            <v>нд</v>
          </cell>
          <cell r="BH109" t="str">
            <v>нд</v>
          </cell>
          <cell r="BI109" t="str">
            <v>нд</v>
          </cell>
          <cell r="BJ109" t="str">
            <v>нд</v>
          </cell>
          <cell r="BK109" t="str">
            <v>нд</v>
          </cell>
          <cell r="BL109" t="str">
            <v>нд</v>
          </cell>
          <cell r="BM109" t="str">
            <v>нд</v>
          </cell>
          <cell r="BN109" t="str">
            <v>нд</v>
          </cell>
          <cell r="BO109" t="str">
            <v>нд</v>
          </cell>
          <cell r="BP109" t="str">
            <v>нд</v>
          </cell>
          <cell r="BQ109" t="str">
            <v>нд</v>
          </cell>
          <cell r="BR109" t="str">
            <v>нд</v>
          </cell>
          <cell r="BS109" t="str">
            <v>нд</v>
          </cell>
          <cell r="BT109" t="str">
            <v>нд</v>
          </cell>
          <cell r="BU109" t="str">
            <v>нд</v>
          </cell>
          <cell r="BV109" t="str">
            <v>нд</v>
          </cell>
          <cell r="BW109" t="str">
            <v>нд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</row>
        <row r="110">
          <cell r="C110" t="str">
            <v>M_022</v>
          </cell>
          <cell r="D110" t="str">
            <v>нд</v>
          </cell>
          <cell r="E110" t="str">
            <v>нд</v>
          </cell>
          <cell r="F110" t="str">
            <v>нд</v>
          </cell>
          <cell r="G110" t="str">
            <v>нд</v>
          </cell>
          <cell r="H110" t="str">
            <v>нд</v>
          </cell>
          <cell r="I110" t="str">
            <v>нд</v>
          </cell>
          <cell r="J110" t="str">
            <v>нд</v>
          </cell>
          <cell r="K110" t="str">
            <v>нд</v>
          </cell>
          <cell r="L110" t="str">
            <v>нд</v>
          </cell>
          <cell r="M110" t="str">
            <v>нд</v>
          </cell>
          <cell r="N110" t="str">
            <v>нд</v>
          </cell>
          <cell r="O110" t="str">
            <v>нд</v>
          </cell>
          <cell r="P110" t="str">
            <v>нд</v>
          </cell>
          <cell r="Q110" t="str">
            <v>нд</v>
          </cell>
          <cell r="R110" t="str">
            <v>нд</v>
          </cell>
          <cell r="S110" t="str">
            <v>нд</v>
          </cell>
          <cell r="T110" t="str">
            <v>нд</v>
          </cell>
          <cell r="U110" t="str">
            <v>нд</v>
          </cell>
          <cell r="V110" t="str">
            <v>нд</v>
          </cell>
          <cell r="W110" t="str">
            <v>нд</v>
          </cell>
          <cell r="X110" t="str">
            <v>нд</v>
          </cell>
          <cell r="Y110" t="str">
            <v>нд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 t="str">
            <v>нд</v>
          </cell>
          <cell r="AH110" t="str">
            <v>нд</v>
          </cell>
          <cell r="AI110" t="str">
            <v>нд</v>
          </cell>
          <cell r="AJ110" t="str">
            <v>нд</v>
          </cell>
          <cell r="AK110" t="str">
            <v>нд</v>
          </cell>
          <cell r="AL110" t="str">
            <v>нд</v>
          </cell>
          <cell r="AM110" t="str">
            <v>нд</v>
          </cell>
          <cell r="AN110" t="str">
            <v>нд</v>
          </cell>
          <cell r="AO110" t="str">
            <v>нд</v>
          </cell>
          <cell r="AP110" t="str">
            <v>нд</v>
          </cell>
          <cell r="AQ110" t="str">
            <v>нд</v>
          </cell>
          <cell r="AR110" t="str">
            <v>нд</v>
          </cell>
          <cell r="AS110" t="str">
            <v>нд</v>
          </cell>
          <cell r="AT110" t="str">
            <v>нд</v>
          </cell>
          <cell r="AU110" t="str">
            <v>нд</v>
          </cell>
          <cell r="AV110" t="str">
            <v>нд</v>
          </cell>
          <cell r="AW110" t="str">
            <v>нд</v>
          </cell>
          <cell r="AX110" t="str">
            <v>нд</v>
          </cell>
          <cell r="AY110" t="str">
            <v>нд</v>
          </cell>
          <cell r="AZ110" t="str">
            <v>нд</v>
          </cell>
          <cell r="BA110" t="str">
            <v>нд</v>
          </cell>
          <cell r="BB110" t="str">
            <v>нд</v>
          </cell>
          <cell r="BC110" t="str">
            <v>нд</v>
          </cell>
          <cell r="BD110" t="str">
            <v>нд</v>
          </cell>
          <cell r="BE110" t="str">
            <v>нд</v>
          </cell>
          <cell r="BF110" t="str">
            <v>нд</v>
          </cell>
          <cell r="BG110" t="str">
            <v>нд</v>
          </cell>
          <cell r="BH110" t="str">
            <v>нд</v>
          </cell>
          <cell r="BI110" t="str">
            <v>нд</v>
          </cell>
          <cell r="BJ110" t="str">
            <v>нд</v>
          </cell>
          <cell r="BK110" t="str">
            <v>нд</v>
          </cell>
          <cell r="BL110" t="str">
            <v>нд</v>
          </cell>
          <cell r="BM110" t="str">
            <v>нд</v>
          </cell>
          <cell r="BN110" t="str">
            <v>нд</v>
          </cell>
          <cell r="BO110" t="str">
            <v>нд</v>
          </cell>
          <cell r="BP110" t="str">
            <v>нд</v>
          </cell>
          <cell r="BQ110" t="str">
            <v>нд</v>
          </cell>
          <cell r="BR110" t="str">
            <v>нд</v>
          </cell>
          <cell r="BS110" t="str">
            <v>нд</v>
          </cell>
          <cell r="BT110" t="str">
            <v>нд</v>
          </cell>
          <cell r="BU110" t="str">
            <v>нд</v>
          </cell>
          <cell r="BV110" t="str">
            <v>нд</v>
          </cell>
          <cell r="BW110" t="str">
            <v>нд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</row>
        <row r="111">
          <cell r="C111" t="str">
            <v>О_006</v>
          </cell>
          <cell r="D111" t="str">
            <v>нд</v>
          </cell>
          <cell r="E111" t="str">
            <v>нд</v>
          </cell>
          <cell r="F111" t="str">
            <v>нд</v>
          </cell>
          <cell r="G111" t="str">
            <v>нд</v>
          </cell>
          <cell r="H111" t="str">
            <v>нд</v>
          </cell>
          <cell r="I111" t="str">
            <v>нд</v>
          </cell>
          <cell r="J111" t="str">
            <v>нд</v>
          </cell>
          <cell r="K111" t="str">
            <v>нд</v>
          </cell>
          <cell r="L111" t="str">
            <v>нд</v>
          </cell>
          <cell r="M111" t="str">
            <v>нд</v>
          </cell>
          <cell r="N111" t="str">
            <v>нд</v>
          </cell>
          <cell r="O111" t="str">
            <v>нд</v>
          </cell>
          <cell r="P111" t="str">
            <v>нд</v>
          </cell>
          <cell r="Q111" t="str">
            <v>нд</v>
          </cell>
          <cell r="R111" t="str">
            <v>нд</v>
          </cell>
          <cell r="S111" t="str">
            <v>нд</v>
          </cell>
          <cell r="T111" t="str">
            <v>нд</v>
          </cell>
          <cell r="U111" t="str">
            <v>нд</v>
          </cell>
          <cell r="V111" t="str">
            <v>нд</v>
          </cell>
          <cell r="W111" t="str">
            <v>нд</v>
          </cell>
          <cell r="X111" t="str">
            <v>нд</v>
          </cell>
          <cell r="Y111" t="str">
            <v>нд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 t="str">
            <v>нд</v>
          </cell>
          <cell r="AH111" t="str">
            <v>нд</v>
          </cell>
          <cell r="AI111" t="str">
            <v>нд</v>
          </cell>
          <cell r="AJ111" t="str">
            <v>нд</v>
          </cell>
          <cell r="AK111" t="str">
            <v>нд</v>
          </cell>
          <cell r="AL111" t="str">
            <v>нд</v>
          </cell>
          <cell r="AM111" t="str">
            <v>нд</v>
          </cell>
          <cell r="AN111" t="str">
            <v>нд</v>
          </cell>
          <cell r="AO111" t="str">
            <v>нд</v>
          </cell>
          <cell r="AP111" t="str">
            <v>нд</v>
          </cell>
          <cell r="AQ111" t="str">
            <v>нд</v>
          </cell>
          <cell r="AR111" t="str">
            <v>нд</v>
          </cell>
          <cell r="AS111" t="str">
            <v>нд</v>
          </cell>
          <cell r="AT111" t="str">
            <v>нд</v>
          </cell>
          <cell r="AU111" t="str">
            <v>нд</v>
          </cell>
          <cell r="AV111" t="str">
            <v>нд</v>
          </cell>
          <cell r="AW111" t="str">
            <v>нд</v>
          </cell>
          <cell r="AX111" t="str">
            <v>нд</v>
          </cell>
          <cell r="AY111" t="str">
            <v>нд</v>
          </cell>
          <cell r="AZ111" t="str">
            <v>нд</v>
          </cell>
          <cell r="BA111" t="str">
            <v>нд</v>
          </cell>
          <cell r="BB111" t="str">
            <v>нд</v>
          </cell>
          <cell r="BC111" t="str">
            <v>нд</v>
          </cell>
          <cell r="BD111" t="str">
            <v>нд</v>
          </cell>
          <cell r="BE111" t="str">
            <v>нд</v>
          </cell>
          <cell r="BF111" t="str">
            <v>нд</v>
          </cell>
          <cell r="BG111" t="str">
            <v>нд</v>
          </cell>
          <cell r="BH111" t="str">
            <v>нд</v>
          </cell>
          <cell r="BI111" t="str">
            <v>нд</v>
          </cell>
          <cell r="BJ111" t="str">
            <v>нд</v>
          </cell>
          <cell r="BK111" t="str">
            <v>нд</v>
          </cell>
          <cell r="BL111" t="str">
            <v>нд</v>
          </cell>
          <cell r="BM111" t="str">
            <v>нд</v>
          </cell>
          <cell r="BN111" t="str">
            <v>нд</v>
          </cell>
          <cell r="BO111" t="str">
            <v>нд</v>
          </cell>
          <cell r="BP111" t="str">
            <v>нд</v>
          </cell>
          <cell r="BQ111" t="str">
            <v>нд</v>
          </cell>
          <cell r="BR111" t="str">
            <v>нд</v>
          </cell>
          <cell r="BS111" t="str">
            <v>нд</v>
          </cell>
          <cell r="BT111" t="str">
            <v>нд</v>
          </cell>
          <cell r="BU111" t="str">
            <v>нд</v>
          </cell>
          <cell r="BV111" t="str">
            <v>нд</v>
          </cell>
          <cell r="BW111" t="str">
            <v>нд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</row>
        <row r="112">
          <cell r="C112" t="str">
            <v>О_007</v>
          </cell>
          <cell r="D112" t="str">
            <v>нд</v>
          </cell>
          <cell r="E112" t="str">
            <v>нд</v>
          </cell>
          <cell r="F112" t="str">
            <v>нд</v>
          </cell>
          <cell r="G112" t="str">
            <v>нд</v>
          </cell>
          <cell r="H112" t="str">
            <v>нд</v>
          </cell>
          <cell r="I112" t="str">
            <v>нд</v>
          </cell>
          <cell r="J112" t="str">
            <v>нд</v>
          </cell>
          <cell r="K112" t="str">
            <v>нд</v>
          </cell>
          <cell r="L112" t="str">
            <v>нд</v>
          </cell>
          <cell r="M112" t="str">
            <v>нд</v>
          </cell>
          <cell r="N112" t="str">
            <v>нд</v>
          </cell>
          <cell r="O112" t="str">
            <v>нд</v>
          </cell>
          <cell r="P112" t="str">
            <v>нд</v>
          </cell>
          <cell r="Q112" t="str">
            <v>нд</v>
          </cell>
          <cell r="R112" t="str">
            <v>нд</v>
          </cell>
          <cell r="S112" t="str">
            <v>нд</v>
          </cell>
          <cell r="T112" t="str">
            <v>нд</v>
          </cell>
          <cell r="U112" t="str">
            <v>нд</v>
          </cell>
          <cell r="V112" t="str">
            <v>нд</v>
          </cell>
          <cell r="W112" t="str">
            <v>нд</v>
          </cell>
          <cell r="X112" t="str">
            <v>нд</v>
          </cell>
          <cell r="Y112" t="str">
            <v>нд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 t="str">
            <v>нд</v>
          </cell>
          <cell r="AH112" t="str">
            <v>нд</v>
          </cell>
          <cell r="AI112" t="str">
            <v>нд</v>
          </cell>
          <cell r="AJ112" t="str">
            <v>нд</v>
          </cell>
          <cell r="AK112" t="str">
            <v>нд</v>
          </cell>
          <cell r="AL112" t="str">
            <v>нд</v>
          </cell>
          <cell r="AM112" t="str">
            <v>нд</v>
          </cell>
          <cell r="AN112" t="str">
            <v>нд</v>
          </cell>
          <cell r="AO112" t="str">
            <v>нд</v>
          </cell>
          <cell r="AP112" t="str">
            <v>нд</v>
          </cell>
          <cell r="AQ112" t="str">
            <v>нд</v>
          </cell>
          <cell r="AR112" t="str">
            <v>нд</v>
          </cell>
          <cell r="AS112">
            <v>3.57</v>
          </cell>
          <cell r="AT112" t="str">
            <v>нд</v>
          </cell>
          <cell r="AU112" t="str">
            <v>нд</v>
          </cell>
          <cell r="AV112" t="str">
            <v>нд</v>
          </cell>
          <cell r="AW112" t="str">
            <v>нд</v>
          </cell>
          <cell r="AX112">
            <v>1</v>
          </cell>
          <cell r="AY112" t="str">
            <v>нд</v>
          </cell>
          <cell r="AZ112" t="str">
            <v>нд</v>
          </cell>
          <cell r="BA112" t="str">
            <v>нд</v>
          </cell>
          <cell r="BB112" t="str">
            <v>нд</v>
          </cell>
          <cell r="BC112" t="str">
            <v>нд</v>
          </cell>
          <cell r="BD112" t="str">
            <v>нд</v>
          </cell>
          <cell r="BE112" t="str">
            <v>нд</v>
          </cell>
          <cell r="BF112" t="str">
            <v>нд</v>
          </cell>
          <cell r="BG112" t="str">
            <v>нд</v>
          </cell>
          <cell r="BH112" t="str">
            <v>нд</v>
          </cell>
          <cell r="BI112" t="str">
            <v>нд</v>
          </cell>
          <cell r="BJ112" t="str">
            <v>нд</v>
          </cell>
          <cell r="BK112" t="str">
            <v>нд</v>
          </cell>
          <cell r="BL112" t="str">
            <v>нд</v>
          </cell>
          <cell r="BM112" t="str">
            <v>нд</v>
          </cell>
          <cell r="BN112" t="str">
            <v>нд</v>
          </cell>
          <cell r="BO112" t="str">
            <v>нд</v>
          </cell>
          <cell r="BP112" t="str">
            <v>нд</v>
          </cell>
          <cell r="BQ112" t="str">
            <v>нд</v>
          </cell>
          <cell r="BR112" t="str">
            <v>нд</v>
          </cell>
          <cell r="BS112" t="str">
            <v>нд</v>
          </cell>
          <cell r="BT112" t="str">
            <v>нд</v>
          </cell>
          <cell r="BU112" t="str">
            <v>нд</v>
          </cell>
          <cell r="BV112" t="str">
            <v>нд</v>
          </cell>
          <cell r="BW112" t="str">
            <v>нд</v>
          </cell>
          <cell r="BX112">
            <v>0</v>
          </cell>
          <cell r="BY112">
            <v>3.57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1</v>
          </cell>
          <cell r="CE112">
            <v>0</v>
          </cell>
        </row>
        <row r="113">
          <cell r="C113" t="str">
            <v>О_008</v>
          </cell>
          <cell r="D113" t="str">
            <v>нд</v>
          </cell>
          <cell r="E113" t="str">
            <v>нд</v>
          </cell>
          <cell r="F113" t="str">
            <v>нд</v>
          </cell>
          <cell r="G113" t="str">
            <v>нд</v>
          </cell>
          <cell r="H113" t="str">
            <v>нд</v>
          </cell>
          <cell r="I113" t="str">
            <v>нд</v>
          </cell>
          <cell r="J113" t="str">
            <v>нд</v>
          </cell>
          <cell r="K113" t="str">
            <v>нд</v>
          </cell>
          <cell r="L113" t="str">
            <v>нд</v>
          </cell>
          <cell r="M113" t="str">
            <v>нд</v>
          </cell>
          <cell r="N113" t="str">
            <v>нд</v>
          </cell>
          <cell r="O113" t="str">
            <v>нд</v>
          </cell>
          <cell r="P113" t="str">
            <v>нд</v>
          </cell>
          <cell r="Q113" t="str">
            <v>нд</v>
          </cell>
          <cell r="R113" t="str">
            <v>нд</v>
          </cell>
          <cell r="S113" t="str">
            <v>нд</v>
          </cell>
          <cell r="T113" t="str">
            <v>нд</v>
          </cell>
          <cell r="U113" t="str">
            <v>нд</v>
          </cell>
          <cell r="V113" t="str">
            <v>нд</v>
          </cell>
          <cell r="W113" t="str">
            <v>нд</v>
          </cell>
          <cell r="X113" t="str">
            <v>нд</v>
          </cell>
          <cell r="Y113" t="str">
            <v>нд</v>
          </cell>
          <cell r="Z113" t="str">
            <v>нд</v>
          </cell>
          <cell r="AA113" t="str">
            <v>нд</v>
          </cell>
          <cell r="AB113" t="str">
            <v>нд</v>
          </cell>
          <cell r="AC113" t="str">
            <v>нд</v>
          </cell>
          <cell r="AD113" t="str">
            <v>нд</v>
          </cell>
          <cell r="AE113" t="str">
            <v>нд</v>
          </cell>
          <cell r="AF113" t="str">
            <v>нд</v>
          </cell>
          <cell r="AG113" t="str">
            <v>нд</v>
          </cell>
          <cell r="AH113" t="str">
            <v>нд</v>
          </cell>
          <cell r="AI113" t="str">
            <v>нд</v>
          </cell>
          <cell r="AJ113" t="str">
            <v>нд</v>
          </cell>
          <cell r="AK113" t="str">
            <v>нд</v>
          </cell>
          <cell r="AL113" t="str">
            <v>нд</v>
          </cell>
          <cell r="AM113" t="str">
            <v>нд</v>
          </cell>
          <cell r="AN113" t="str">
            <v>нд</v>
          </cell>
          <cell r="AO113" t="str">
            <v>нд</v>
          </cell>
          <cell r="AP113" t="str">
            <v>нд</v>
          </cell>
          <cell r="AQ113" t="str">
            <v>нд</v>
          </cell>
          <cell r="AR113" t="str">
            <v>нд</v>
          </cell>
          <cell r="AS113">
            <v>15.127000000000001</v>
          </cell>
          <cell r="AT113" t="str">
            <v>нд</v>
          </cell>
          <cell r="AU113" t="str">
            <v>нд</v>
          </cell>
          <cell r="AV113" t="str">
            <v>нд</v>
          </cell>
          <cell r="AW113" t="str">
            <v>нд</v>
          </cell>
          <cell r="AX113">
            <v>1</v>
          </cell>
          <cell r="AY113" t="str">
            <v>нд</v>
          </cell>
          <cell r="AZ113" t="str">
            <v>нд</v>
          </cell>
          <cell r="BA113" t="str">
            <v>нд</v>
          </cell>
          <cell r="BB113" t="str">
            <v>нд</v>
          </cell>
          <cell r="BC113" t="str">
            <v>нд</v>
          </cell>
          <cell r="BD113" t="str">
            <v>нд</v>
          </cell>
          <cell r="BE113" t="str">
            <v>нд</v>
          </cell>
          <cell r="BF113" t="str">
            <v>нд</v>
          </cell>
          <cell r="BG113" t="str">
            <v>нд</v>
          </cell>
          <cell r="BH113" t="str">
            <v>нд</v>
          </cell>
          <cell r="BI113" t="str">
            <v>нд</v>
          </cell>
          <cell r="BJ113" t="str">
            <v>нд</v>
          </cell>
          <cell r="BK113" t="str">
            <v>нд</v>
          </cell>
          <cell r="BL113" t="str">
            <v>нд</v>
          </cell>
          <cell r="BM113" t="str">
            <v>нд</v>
          </cell>
          <cell r="BN113" t="str">
            <v>нд</v>
          </cell>
          <cell r="BO113" t="str">
            <v>нд</v>
          </cell>
          <cell r="BP113" t="str">
            <v>нд</v>
          </cell>
          <cell r="BQ113" t="str">
            <v>нд</v>
          </cell>
          <cell r="BR113" t="str">
            <v>нд</v>
          </cell>
          <cell r="BS113" t="str">
            <v>нд</v>
          </cell>
          <cell r="BT113" t="str">
            <v>нд</v>
          </cell>
          <cell r="BU113" t="str">
            <v>нд</v>
          </cell>
          <cell r="BV113" t="str">
            <v>нд</v>
          </cell>
          <cell r="BW113" t="str">
            <v>нд</v>
          </cell>
          <cell r="BX113">
            <v>0</v>
          </cell>
          <cell r="BY113">
            <v>15.127000000000001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1</v>
          </cell>
          <cell r="CE11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0">
          <cell r="C20" t="str">
            <v>Г</v>
          </cell>
          <cell r="D20">
            <v>3</v>
          </cell>
          <cell r="E20" t="str">
            <v>нд</v>
          </cell>
          <cell r="F20" t="str">
            <v>нд</v>
          </cell>
          <cell r="G20" t="str">
            <v>нд</v>
          </cell>
          <cell r="H20" t="str">
            <v>нд</v>
          </cell>
          <cell r="I20">
            <v>5</v>
          </cell>
          <cell r="J20">
            <v>3</v>
          </cell>
          <cell r="K20" t="str">
            <v>нд</v>
          </cell>
          <cell r="L20" t="str">
            <v>нд</v>
          </cell>
          <cell r="M20" t="str">
            <v>нд</v>
          </cell>
          <cell r="N20" t="str">
            <v>нд</v>
          </cell>
          <cell r="O20">
            <v>5</v>
          </cell>
          <cell r="P20" t="str">
            <v>нд</v>
          </cell>
          <cell r="Q20" t="str">
            <v>нд</v>
          </cell>
          <cell r="R20" t="str">
            <v>нд</v>
          </cell>
          <cell r="S20" t="str">
            <v>нд</v>
          </cell>
          <cell r="T20" t="str">
            <v>нд</v>
          </cell>
          <cell r="U20" t="str">
            <v>нд</v>
          </cell>
          <cell r="V20" t="str">
            <v>нд</v>
          </cell>
          <cell r="W20" t="str">
            <v>нд</v>
          </cell>
          <cell r="X20" t="str">
            <v>нд</v>
          </cell>
          <cell r="Y20" t="str">
            <v>нд</v>
          </cell>
          <cell r="Z20" t="str">
            <v>нд</v>
          </cell>
          <cell r="AA20" t="str">
            <v>нд</v>
          </cell>
          <cell r="AB20">
            <v>4</v>
          </cell>
          <cell r="AC20" t="str">
            <v>нд</v>
          </cell>
          <cell r="AD20" t="str">
            <v>нд</v>
          </cell>
          <cell r="AE20" t="str">
            <v>нд</v>
          </cell>
          <cell r="AF20" t="str">
            <v>нд</v>
          </cell>
          <cell r="AG20">
            <v>1</v>
          </cell>
          <cell r="AH20" t="str">
            <v>нд</v>
          </cell>
          <cell r="AI20" t="str">
            <v>нд</v>
          </cell>
          <cell r="AJ20" t="str">
            <v>нд</v>
          </cell>
          <cell r="AK20" t="str">
            <v>нд</v>
          </cell>
          <cell r="AL20" t="str">
            <v>нд</v>
          </cell>
          <cell r="AM20" t="str">
            <v>нд</v>
          </cell>
          <cell r="AN20" t="str">
            <v>нд</v>
          </cell>
          <cell r="AO20" t="str">
            <v>нд</v>
          </cell>
          <cell r="AP20" t="str">
            <v>нд</v>
          </cell>
          <cell r="AQ20" t="str">
            <v>нд</v>
          </cell>
          <cell r="AR20" t="str">
            <v>нд</v>
          </cell>
          <cell r="AS20" t="str">
            <v>нд</v>
          </cell>
          <cell r="AT20" t="str">
            <v>нд</v>
          </cell>
          <cell r="AU20" t="str">
            <v>нд</v>
          </cell>
          <cell r="AV20" t="str">
            <v>нд</v>
          </cell>
          <cell r="AW20" t="str">
            <v>нд</v>
          </cell>
          <cell r="AX20" t="str">
            <v>нд</v>
          </cell>
          <cell r="AY20" t="str">
            <v>нд</v>
          </cell>
          <cell r="AZ20" t="str">
            <v>нд</v>
          </cell>
          <cell r="BA20" t="str">
            <v>нд</v>
          </cell>
          <cell r="BB20" t="str">
            <v>нд</v>
          </cell>
          <cell r="BC20" t="str">
            <v>нд</v>
          </cell>
          <cell r="BD20" t="str">
            <v>нд</v>
          </cell>
          <cell r="BE20" t="str">
            <v>нд</v>
          </cell>
          <cell r="BF20" t="str">
            <v>нд</v>
          </cell>
          <cell r="BG20" t="str">
            <v>нд</v>
          </cell>
          <cell r="BH20" t="str">
            <v>нд</v>
          </cell>
          <cell r="BI20" t="str">
            <v>нд</v>
          </cell>
          <cell r="BJ20" t="str">
            <v>нд</v>
          </cell>
          <cell r="BK20" t="str">
            <v>нд</v>
          </cell>
        </row>
        <row r="21">
          <cell r="C21" t="str">
            <v>Г</v>
          </cell>
          <cell r="D21">
            <v>3</v>
          </cell>
          <cell r="E21" t="str">
            <v>нд</v>
          </cell>
          <cell r="F21" t="str">
            <v>нд</v>
          </cell>
          <cell r="G21" t="str">
            <v>нд</v>
          </cell>
          <cell r="H21" t="str">
            <v>нд</v>
          </cell>
          <cell r="I21">
            <v>5</v>
          </cell>
          <cell r="J21">
            <v>3</v>
          </cell>
          <cell r="K21" t="str">
            <v>нд</v>
          </cell>
          <cell r="L21" t="str">
            <v>нд</v>
          </cell>
          <cell r="M21" t="str">
            <v>нд</v>
          </cell>
          <cell r="N21" t="str">
            <v>нд</v>
          </cell>
          <cell r="O21">
            <v>5</v>
          </cell>
          <cell r="P21" t="str">
            <v>нд</v>
          </cell>
          <cell r="Q21" t="str">
            <v>нд</v>
          </cell>
          <cell r="R21" t="str">
            <v>нд</v>
          </cell>
          <cell r="S21" t="str">
            <v>нд</v>
          </cell>
          <cell r="T21" t="str">
            <v>нд</v>
          </cell>
          <cell r="U21" t="str">
            <v>нд</v>
          </cell>
          <cell r="V21" t="str">
            <v>нд</v>
          </cell>
          <cell r="W21" t="str">
            <v>нд</v>
          </cell>
          <cell r="X21" t="str">
            <v>нд</v>
          </cell>
          <cell r="Y21" t="str">
            <v>нд</v>
          </cell>
          <cell r="Z21" t="str">
            <v>нд</v>
          </cell>
          <cell r="AA21" t="str">
            <v>нд</v>
          </cell>
          <cell r="AB21" t="str">
            <v>нд</v>
          </cell>
          <cell r="AC21" t="str">
            <v>нд</v>
          </cell>
          <cell r="AD21" t="str">
            <v>нд</v>
          </cell>
          <cell r="AE21" t="str">
            <v>нд</v>
          </cell>
          <cell r="AF21" t="str">
            <v>нд</v>
          </cell>
          <cell r="AG21" t="str">
            <v>нд</v>
          </cell>
          <cell r="AH21" t="str">
            <v>нд</v>
          </cell>
          <cell r="AI21" t="str">
            <v>нд</v>
          </cell>
          <cell r="AJ21" t="str">
            <v>нд</v>
          </cell>
          <cell r="AK21" t="str">
            <v>нд</v>
          </cell>
          <cell r="AL21" t="str">
            <v>нд</v>
          </cell>
          <cell r="AM21" t="str">
            <v>нд</v>
          </cell>
          <cell r="AN21" t="str">
            <v>нд</v>
          </cell>
          <cell r="AO21" t="str">
            <v>нд</v>
          </cell>
          <cell r="AP21" t="str">
            <v>нд</v>
          </cell>
          <cell r="AQ21" t="str">
            <v>нд</v>
          </cell>
          <cell r="AR21" t="str">
            <v>нд</v>
          </cell>
          <cell r="AS21" t="str">
            <v>нд</v>
          </cell>
          <cell r="AT21" t="str">
            <v>нд</v>
          </cell>
          <cell r="AU21" t="str">
            <v>нд</v>
          </cell>
          <cell r="AV21" t="str">
            <v>нд</v>
          </cell>
          <cell r="AW21" t="str">
            <v>нд</v>
          </cell>
          <cell r="AX21" t="str">
            <v>нд</v>
          </cell>
          <cell r="AY21" t="str">
            <v>нд</v>
          </cell>
          <cell r="AZ21" t="str">
            <v>нд</v>
          </cell>
          <cell r="BA21" t="str">
            <v>нд</v>
          </cell>
          <cell r="BB21" t="str">
            <v>нд</v>
          </cell>
          <cell r="BC21" t="str">
            <v>нд</v>
          </cell>
          <cell r="BD21" t="str">
            <v>нд</v>
          </cell>
          <cell r="BE21" t="str">
            <v>нд</v>
          </cell>
          <cell r="BF21" t="str">
            <v>нд</v>
          </cell>
          <cell r="BG21" t="str">
            <v>нд</v>
          </cell>
          <cell r="BH21" t="str">
            <v>нд</v>
          </cell>
          <cell r="BI21" t="str">
            <v>нд</v>
          </cell>
          <cell r="BJ21" t="str">
            <v>нд</v>
          </cell>
          <cell r="BK21" t="str">
            <v>нд</v>
          </cell>
        </row>
        <row r="22">
          <cell r="C22" t="str">
            <v>Г</v>
          </cell>
          <cell r="D22" t="str">
            <v>нд</v>
          </cell>
          <cell r="E22" t="str">
            <v>нд</v>
          </cell>
          <cell r="F22" t="str">
            <v>нд</v>
          </cell>
          <cell r="G22" t="str">
            <v>нд</v>
          </cell>
          <cell r="H22" t="str">
            <v>нд</v>
          </cell>
          <cell r="I22" t="str">
            <v>нд</v>
          </cell>
          <cell r="J22" t="str">
            <v>нд</v>
          </cell>
          <cell r="K22" t="str">
            <v>нд</v>
          </cell>
          <cell r="L22" t="str">
            <v>нд</v>
          </cell>
          <cell r="M22" t="str">
            <v>нд</v>
          </cell>
          <cell r="N22" t="str">
            <v>нд</v>
          </cell>
          <cell r="O22" t="str">
            <v>нд</v>
          </cell>
          <cell r="P22" t="str">
            <v>нд</v>
          </cell>
          <cell r="Q22" t="str">
            <v>нд</v>
          </cell>
          <cell r="R22" t="str">
            <v>нд</v>
          </cell>
          <cell r="S22" t="str">
            <v>нд</v>
          </cell>
          <cell r="T22" t="str">
            <v>нд</v>
          </cell>
          <cell r="U22" t="str">
            <v>нд</v>
          </cell>
          <cell r="V22" t="str">
            <v>нд</v>
          </cell>
          <cell r="W22" t="str">
            <v>нд</v>
          </cell>
          <cell r="X22" t="str">
            <v>нд</v>
          </cell>
          <cell r="Y22" t="str">
            <v>нд</v>
          </cell>
          <cell r="Z22" t="str">
            <v>нд</v>
          </cell>
          <cell r="AA22" t="str">
            <v>нд</v>
          </cell>
          <cell r="AB22">
            <v>4</v>
          </cell>
          <cell r="AC22" t="str">
            <v>нд</v>
          </cell>
          <cell r="AD22" t="str">
            <v>нд</v>
          </cell>
          <cell r="AE22" t="str">
            <v>нд</v>
          </cell>
          <cell r="AF22" t="str">
            <v>нд</v>
          </cell>
          <cell r="AG22">
            <v>1</v>
          </cell>
          <cell r="AH22" t="str">
            <v>нд</v>
          </cell>
          <cell r="AI22" t="str">
            <v>нд</v>
          </cell>
          <cell r="AJ22" t="str">
            <v>нд</v>
          </cell>
          <cell r="AK22" t="str">
            <v>нд</v>
          </cell>
          <cell r="AL22" t="str">
            <v>нд</v>
          </cell>
          <cell r="AM22" t="str">
            <v>нд</v>
          </cell>
          <cell r="AN22" t="str">
            <v>нд</v>
          </cell>
          <cell r="AO22" t="str">
            <v>нд</v>
          </cell>
          <cell r="AP22" t="str">
            <v>нд</v>
          </cell>
          <cell r="AQ22" t="str">
            <v>нд</v>
          </cell>
          <cell r="AR22" t="str">
            <v>нд</v>
          </cell>
          <cell r="AS22" t="str">
            <v>нд</v>
          </cell>
          <cell r="AT22" t="str">
            <v>нд</v>
          </cell>
          <cell r="AU22" t="str">
            <v>нд</v>
          </cell>
          <cell r="AV22" t="str">
            <v>нд</v>
          </cell>
          <cell r="AW22" t="str">
            <v>нд</v>
          </cell>
          <cell r="AX22" t="str">
            <v>нд</v>
          </cell>
          <cell r="AY22" t="str">
            <v>нд</v>
          </cell>
          <cell r="AZ22" t="str">
            <v>нд</v>
          </cell>
          <cell r="BA22" t="str">
            <v>нд</v>
          </cell>
          <cell r="BB22" t="str">
            <v>нд</v>
          </cell>
          <cell r="BC22" t="str">
            <v>нд</v>
          </cell>
          <cell r="BD22" t="str">
            <v>нд</v>
          </cell>
          <cell r="BE22" t="str">
            <v>нд</v>
          </cell>
          <cell r="BF22" t="str">
            <v>нд</v>
          </cell>
          <cell r="BG22" t="str">
            <v>нд</v>
          </cell>
          <cell r="BH22" t="str">
            <v>нд</v>
          </cell>
          <cell r="BI22" t="str">
            <v>нд</v>
          </cell>
          <cell r="BJ22" t="str">
            <v>нд</v>
          </cell>
          <cell r="BK22" t="str">
            <v>нд</v>
          </cell>
        </row>
        <row r="23">
          <cell r="C23" t="str">
            <v>Г</v>
          </cell>
          <cell r="D23" t="str">
            <v>нд</v>
          </cell>
          <cell r="E23" t="str">
            <v>нд</v>
          </cell>
          <cell r="F23" t="str">
            <v>нд</v>
          </cell>
          <cell r="G23" t="str">
            <v>нд</v>
          </cell>
          <cell r="H23" t="str">
            <v>нд</v>
          </cell>
          <cell r="I23" t="str">
            <v>нд</v>
          </cell>
          <cell r="J23" t="str">
            <v>нд</v>
          </cell>
          <cell r="K23" t="str">
            <v>нд</v>
          </cell>
          <cell r="L23" t="str">
            <v>нд</v>
          </cell>
          <cell r="M23" t="str">
            <v>нд</v>
          </cell>
          <cell r="N23" t="str">
            <v>нд</v>
          </cell>
          <cell r="O23" t="str">
            <v>нд</v>
          </cell>
          <cell r="P23" t="str">
            <v>нд</v>
          </cell>
          <cell r="Q23" t="str">
            <v>нд</v>
          </cell>
          <cell r="R23" t="str">
            <v>нд</v>
          </cell>
          <cell r="S23" t="str">
            <v>нд</v>
          </cell>
          <cell r="T23" t="str">
            <v>нд</v>
          </cell>
          <cell r="U23" t="str">
            <v>нд</v>
          </cell>
          <cell r="V23" t="str">
            <v>нд</v>
          </cell>
          <cell r="W23" t="str">
            <v>нд</v>
          </cell>
          <cell r="X23" t="str">
            <v>нд</v>
          </cell>
          <cell r="Y23" t="str">
            <v>нд</v>
          </cell>
          <cell r="Z23" t="str">
            <v>нд</v>
          </cell>
          <cell r="AA23" t="str">
            <v>нд</v>
          </cell>
          <cell r="AB23" t="str">
            <v>нд</v>
          </cell>
          <cell r="AC23" t="str">
            <v>нд</v>
          </cell>
          <cell r="AD23" t="str">
            <v>нд</v>
          </cell>
          <cell r="AE23" t="str">
            <v>нд</v>
          </cell>
          <cell r="AF23" t="str">
            <v>нд</v>
          </cell>
          <cell r="AG23" t="str">
            <v>нд</v>
          </cell>
          <cell r="AH23" t="str">
            <v>нд</v>
          </cell>
          <cell r="AI23" t="str">
            <v>нд</v>
          </cell>
          <cell r="AJ23" t="str">
            <v>нд</v>
          </cell>
          <cell r="AK23" t="str">
            <v>нд</v>
          </cell>
          <cell r="AL23" t="str">
            <v>нд</v>
          </cell>
          <cell r="AM23" t="str">
            <v>нд</v>
          </cell>
          <cell r="AN23" t="str">
            <v>нд</v>
          </cell>
          <cell r="AO23" t="str">
            <v>нд</v>
          </cell>
          <cell r="AP23" t="str">
            <v>нд</v>
          </cell>
          <cell r="AQ23" t="str">
            <v>нд</v>
          </cell>
          <cell r="AR23" t="str">
            <v>нд</v>
          </cell>
          <cell r="AS23" t="str">
            <v>нд</v>
          </cell>
          <cell r="AT23" t="str">
            <v>нд</v>
          </cell>
          <cell r="AU23" t="str">
            <v>нд</v>
          </cell>
          <cell r="AV23" t="str">
            <v>нд</v>
          </cell>
          <cell r="AW23" t="str">
            <v>нд</v>
          </cell>
          <cell r="AX23" t="str">
            <v>нд</v>
          </cell>
          <cell r="AY23" t="str">
            <v>нд</v>
          </cell>
          <cell r="AZ23" t="str">
            <v>нд</v>
          </cell>
          <cell r="BA23" t="str">
            <v>нд</v>
          </cell>
          <cell r="BB23" t="str">
            <v>нд</v>
          </cell>
          <cell r="BC23" t="str">
            <v>нд</v>
          </cell>
          <cell r="BD23" t="str">
            <v>нд</v>
          </cell>
          <cell r="BE23" t="str">
            <v>нд</v>
          </cell>
          <cell r="BF23" t="str">
            <v>нд</v>
          </cell>
          <cell r="BG23" t="str">
            <v>нд</v>
          </cell>
          <cell r="BH23" t="str">
            <v>нд</v>
          </cell>
          <cell r="BI23" t="str">
            <v>нд</v>
          </cell>
          <cell r="BJ23" t="str">
            <v>нд</v>
          </cell>
          <cell r="BK23" t="str">
            <v>нд</v>
          </cell>
        </row>
        <row r="24">
          <cell r="C24" t="str">
            <v>Г</v>
          </cell>
          <cell r="D24" t="str">
            <v>нд</v>
          </cell>
          <cell r="E24" t="str">
            <v>нд</v>
          </cell>
          <cell r="F24" t="str">
            <v>нд</v>
          </cell>
          <cell r="G24" t="str">
            <v>нд</v>
          </cell>
          <cell r="H24" t="str">
            <v>нд</v>
          </cell>
          <cell r="I24" t="str">
            <v>нд</v>
          </cell>
          <cell r="J24" t="str">
            <v>нд</v>
          </cell>
          <cell r="K24" t="str">
            <v>нд</v>
          </cell>
          <cell r="L24" t="str">
            <v>нд</v>
          </cell>
          <cell r="M24" t="str">
            <v>нд</v>
          </cell>
          <cell r="N24" t="str">
            <v>нд</v>
          </cell>
          <cell r="O24" t="str">
            <v>нд</v>
          </cell>
          <cell r="P24" t="str">
            <v>нд</v>
          </cell>
          <cell r="Q24" t="str">
            <v>нд</v>
          </cell>
          <cell r="R24" t="str">
            <v>нд</v>
          </cell>
          <cell r="S24" t="str">
            <v>нд</v>
          </cell>
          <cell r="T24" t="str">
            <v>нд</v>
          </cell>
          <cell r="U24" t="str">
            <v>нд</v>
          </cell>
          <cell r="V24" t="str">
            <v>нд</v>
          </cell>
          <cell r="W24" t="str">
            <v>нд</v>
          </cell>
          <cell r="X24" t="str">
            <v>нд</v>
          </cell>
          <cell r="Y24" t="str">
            <v>нд</v>
          </cell>
          <cell r="Z24" t="str">
            <v>нд</v>
          </cell>
          <cell r="AA24" t="str">
            <v>нд</v>
          </cell>
          <cell r="AB24" t="str">
            <v>нд</v>
          </cell>
          <cell r="AC24" t="str">
            <v>нд</v>
          </cell>
          <cell r="AD24" t="str">
            <v>нд</v>
          </cell>
          <cell r="AE24" t="str">
            <v>нд</v>
          </cell>
          <cell r="AF24" t="str">
            <v>нд</v>
          </cell>
          <cell r="AG24" t="str">
            <v>нд</v>
          </cell>
          <cell r="AH24" t="str">
            <v>нд</v>
          </cell>
          <cell r="AI24" t="str">
            <v>нд</v>
          </cell>
          <cell r="AJ24" t="str">
            <v>нд</v>
          </cell>
          <cell r="AK24" t="str">
            <v>нд</v>
          </cell>
          <cell r="AL24" t="str">
            <v>нд</v>
          </cell>
          <cell r="AM24" t="str">
            <v>нд</v>
          </cell>
          <cell r="AN24" t="str">
            <v>нд</v>
          </cell>
          <cell r="AO24" t="str">
            <v>нд</v>
          </cell>
          <cell r="AP24" t="str">
            <v>нд</v>
          </cell>
          <cell r="AQ24" t="str">
            <v>нд</v>
          </cell>
          <cell r="AR24" t="str">
            <v>нд</v>
          </cell>
          <cell r="AS24" t="str">
            <v>нд</v>
          </cell>
          <cell r="AT24" t="str">
            <v>нд</v>
          </cell>
          <cell r="AU24" t="str">
            <v>нд</v>
          </cell>
          <cell r="AV24" t="str">
            <v>нд</v>
          </cell>
          <cell r="AW24" t="str">
            <v>нд</v>
          </cell>
          <cell r="AX24" t="str">
            <v>нд</v>
          </cell>
          <cell r="AY24" t="str">
            <v>нд</v>
          </cell>
          <cell r="AZ24" t="str">
            <v>нд</v>
          </cell>
          <cell r="BA24" t="str">
            <v>нд</v>
          </cell>
          <cell r="BB24" t="str">
            <v>нд</v>
          </cell>
          <cell r="BC24" t="str">
            <v>нд</v>
          </cell>
          <cell r="BD24" t="str">
            <v>нд</v>
          </cell>
          <cell r="BE24" t="str">
            <v>нд</v>
          </cell>
          <cell r="BF24" t="str">
            <v>нд</v>
          </cell>
          <cell r="BG24" t="str">
            <v>нд</v>
          </cell>
          <cell r="BH24" t="str">
            <v>нд</v>
          </cell>
          <cell r="BI24" t="str">
            <v>нд</v>
          </cell>
          <cell r="BJ24" t="str">
            <v>нд</v>
          </cell>
          <cell r="BK24" t="str">
            <v>нд</v>
          </cell>
        </row>
        <row r="25">
          <cell r="C25" t="str">
            <v>Г</v>
          </cell>
          <cell r="D25" t="str">
            <v>нд</v>
          </cell>
          <cell r="E25" t="str">
            <v>нд</v>
          </cell>
          <cell r="F25" t="str">
            <v>нд</v>
          </cell>
          <cell r="G25" t="str">
            <v>нд</v>
          </cell>
          <cell r="H25" t="str">
            <v>нд</v>
          </cell>
          <cell r="I25" t="str">
            <v>нд</v>
          </cell>
          <cell r="J25" t="str">
            <v>нд</v>
          </cell>
          <cell r="K25" t="str">
            <v>нд</v>
          </cell>
          <cell r="L25" t="str">
            <v>нд</v>
          </cell>
          <cell r="M25" t="str">
            <v>нд</v>
          </cell>
          <cell r="N25" t="str">
            <v>нд</v>
          </cell>
          <cell r="O25" t="str">
            <v>нд</v>
          </cell>
          <cell r="P25" t="str">
            <v>нд</v>
          </cell>
          <cell r="Q25" t="str">
            <v>нд</v>
          </cell>
          <cell r="R25" t="str">
            <v>нд</v>
          </cell>
          <cell r="S25" t="str">
            <v>нд</v>
          </cell>
          <cell r="T25" t="str">
            <v>нд</v>
          </cell>
          <cell r="U25" t="str">
            <v>нд</v>
          </cell>
          <cell r="V25" t="str">
            <v>нд</v>
          </cell>
          <cell r="W25" t="str">
            <v>нд</v>
          </cell>
          <cell r="X25" t="str">
            <v>нд</v>
          </cell>
          <cell r="Y25" t="str">
            <v>нд</v>
          </cell>
          <cell r="Z25" t="str">
            <v>нд</v>
          </cell>
          <cell r="AA25" t="str">
            <v>нд</v>
          </cell>
          <cell r="AB25" t="str">
            <v>нд</v>
          </cell>
          <cell r="AC25" t="str">
            <v>нд</v>
          </cell>
          <cell r="AD25" t="str">
            <v>нд</v>
          </cell>
          <cell r="AE25" t="str">
            <v>нд</v>
          </cell>
          <cell r="AF25" t="str">
            <v>нд</v>
          </cell>
          <cell r="AG25" t="str">
            <v>нд</v>
          </cell>
          <cell r="AH25" t="str">
            <v>нд</v>
          </cell>
          <cell r="AI25" t="str">
            <v>нд</v>
          </cell>
          <cell r="AJ25" t="str">
            <v>нд</v>
          </cell>
          <cell r="AK25" t="str">
            <v>нд</v>
          </cell>
          <cell r="AL25" t="str">
            <v>нд</v>
          </cell>
          <cell r="AM25" t="str">
            <v>нд</v>
          </cell>
          <cell r="AN25" t="str">
            <v>нд</v>
          </cell>
          <cell r="AO25" t="str">
            <v>нд</v>
          </cell>
          <cell r="AP25" t="str">
            <v>нд</v>
          </cell>
          <cell r="AQ25" t="str">
            <v>нд</v>
          </cell>
          <cell r="AR25" t="str">
            <v>нд</v>
          </cell>
          <cell r="AS25" t="str">
            <v>нд</v>
          </cell>
          <cell r="AT25" t="str">
            <v>нд</v>
          </cell>
          <cell r="AU25" t="str">
            <v>нд</v>
          </cell>
          <cell r="AV25" t="str">
            <v>нд</v>
          </cell>
          <cell r="AW25" t="str">
            <v>нд</v>
          </cell>
          <cell r="AX25" t="str">
            <v>нд</v>
          </cell>
          <cell r="AY25" t="str">
            <v>нд</v>
          </cell>
          <cell r="AZ25" t="str">
            <v>нд</v>
          </cell>
          <cell r="BA25" t="str">
            <v>нд</v>
          </cell>
          <cell r="BB25" t="str">
            <v>нд</v>
          </cell>
          <cell r="BC25" t="str">
            <v>нд</v>
          </cell>
          <cell r="BD25" t="str">
            <v>нд</v>
          </cell>
          <cell r="BE25" t="str">
            <v>нд</v>
          </cell>
          <cell r="BF25" t="str">
            <v>нд</v>
          </cell>
          <cell r="BG25" t="str">
            <v>нд</v>
          </cell>
          <cell r="BH25" t="str">
            <v>нд</v>
          </cell>
          <cell r="BI25" t="str">
            <v>нд</v>
          </cell>
          <cell r="BJ25" t="str">
            <v>нд</v>
          </cell>
          <cell r="BK25" t="str">
            <v>нд</v>
          </cell>
        </row>
        <row r="26">
          <cell r="C26" t="str">
            <v>Г</v>
          </cell>
          <cell r="D26" t="str">
            <v>нд</v>
          </cell>
          <cell r="E26" t="str">
            <v>нд</v>
          </cell>
          <cell r="F26" t="str">
            <v>нд</v>
          </cell>
          <cell r="G26" t="str">
            <v>нд</v>
          </cell>
          <cell r="H26" t="str">
            <v>нд</v>
          </cell>
          <cell r="I26" t="str">
            <v>нд</v>
          </cell>
          <cell r="J26" t="str">
            <v>нд</v>
          </cell>
          <cell r="K26" t="str">
            <v>нд</v>
          </cell>
          <cell r="L26" t="str">
            <v>нд</v>
          </cell>
          <cell r="M26" t="str">
            <v>нд</v>
          </cell>
          <cell r="N26" t="str">
            <v>нд</v>
          </cell>
          <cell r="O26" t="str">
            <v>нд</v>
          </cell>
          <cell r="P26" t="str">
            <v>нд</v>
          </cell>
          <cell r="Q26" t="str">
            <v>нд</v>
          </cell>
          <cell r="R26" t="str">
            <v>нд</v>
          </cell>
          <cell r="S26" t="str">
            <v>нд</v>
          </cell>
          <cell r="T26" t="str">
            <v>нд</v>
          </cell>
          <cell r="U26" t="str">
            <v>нд</v>
          </cell>
          <cell r="V26" t="str">
            <v>нд</v>
          </cell>
          <cell r="W26" t="str">
            <v>нд</v>
          </cell>
          <cell r="X26" t="str">
            <v>нд</v>
          </cell>
          <cell r="Y26" t="str">
            <v>нд</v>
          </cell>
          <cell r="Z26" t="str">
            <v>нд</v>
          </cell>
          <cell r="AA26" t="str">
            <v>нд</v>
          </cell>
          <cell r="AB26" t="str">
            <v>нд</v>
          </cell>
          <cell r="AC26" t="str">
            <v>нд</v>
          </cell>
          <cell r="AD26" t="str">
            <v>нд</v>
          </cell>
          <cell r="AE26" t="str">
            <v>нд</v>
          </cell>
          <cell r="AF26" t="str">
            <v>нд</v>
          </cell>
          <cell r="AG26" t="str">
            <v>нд</v>
          </cell>
          <cell r="AH26" t="str">
            <v>нд</v>
          </cell>
          <cell r="AI26" t="str">
            <v>нд</v>
          </cell>
          <cell r="AJ26" t="str">
            <v>нд</v>
          </cell>
          <cell r="AK26" t="str">
            <v>нд</v>
          </cell>
          <cell r="AL26" t="str">
            <v>нд</v>
          </cell>
          <cell r="AM26" t="str">
            <v>нд</v>
          </cell>
          <cell r="AN26" t="str">
            <v>нд</v>
          </cell>
          <cell r="AO26" t="str">
            <v>нд</v>
          </cell>
          <cell r="AP26" t="str">
            <v>нд</v>
          </cell>
          <cell r="AQ26" t="str">
            <v>нд</v>
          </cell>
          <cell r="AR26" t="str">
            <v>нд</v>
          </cell>
          <cell r="AS26" t="str">
            <v>нд</v>
          </cell>
          <cell r="AT26" t="str">
            <v>нд</v>
          </cell>
          <cell r="AU26" t="str">
            <v>нд</v>
          </cell>
          <cell r="AV26" t="str">
            <v>нд</v>
          </cell>
          <cell r="AW26" t="str">
            <v>нд</v>
          </cell>
          <cell r="AX26" t="str">
            <v>нд</v>
          </cell>
          <cell r="AY26" t="str">
            <v>нд</v>
          </cell>
          <cell r="AZ26" t="str">
            <v>нд</v>
          </cell>
          <cell r="BA26" t="str">
            <v>нд</v>
          </cell>
          <cell r="BB26" t="str">
            <v>нд</v>
          </cell>
          <cell r="BC26" t="str">
            <v>нд</v>
          </cell>
          <cell r="BD26" t="str">
            <v>нд</v>
          </cell>
          <cell r="BE26" t="str">
            <v>нд</v>
          </cell>
          <cell r="BF26" t="str">
            <v>нд</v>
          </cell>
          <cell r="BG26" t="str">
            <v>нд</v>
          </cell>
          <cell r="BH26" t="str">
            <v>нд</v>
          </cell>
          <cell r="BI26" t="str">
            <v>нд</v>
          </cell>
          <cell r="BJ26" t="str">
            <v>нд</v>
          </cell>
          <cell r="BK26" t="str">
            <v>нд</v>
          </cell>
        </row>
        <row r="27">
          <cell r="C27" t="str">
            <v>Г</v>
          </cell>
          <cell r="D27" t="str">
            <v>нд</v>
          </cell>
          <cell r="E27" t="str">
            <v>нд</v>
          </cell>
          <cell r="F27" t="str">
            <v>нд</v>
          </cell>
          <cell r="G27" t="str">
            <v>нд</v>
          </cell>
          <cell r="H27" t="str">
            <v>нд</v>
          </cell>
          <cell r="I27" t="str">
            <v>нд</v>
          </cell>
          <cell r="J27" t="str">
            <v>нд</v>
          </cell>
          <cell r="K27" t="str">
            <v>нд</v>
          </cell>
          <cell r="L27" t="str">
            <v>нд</v>
          </cell>
          <cell r="M27" t="str">
            <v>нд</v>
          </cell>
          <cell r="N27" t="str">
            <v>нд</v>
          </cell>
          <cell r="O27" t="str">
            <v>нд</v>
          </cell>
          <cell r="P27" t="str">
            <v>нд</v>
          </cell>
          <cell r="Q27" t="str">
            <v>нд</v>
          </cell>
          <cell r="R27" t="str">
            <v>нд</v>
          </cell>
          <cell r="S27" t="str">
            <v>нд</v>
          </cell>
          <cell r="T27" t="str">
            <v>нд</v>
          </cell>
          <cell r="U27" t="str">
            <v>нд</v>
          </cell>
          <cell r="V27" t="str">
            <v>нд</v>
          </cell>
          <cell r="W27" t="str">
            <v>нд</v>
          </cell>
          <cell r="X27" t="str">
            <v>нд</v>
          </cell>
          <cell r="Y27" t="str">
            <v>нд</v>
          </cell>
          <cell r="Z27" t="str">
            <v>нд</v>
          </cell>
          <cell r="AA27" t="str">
            <v>нд</v>
          </cell>
          <cell r="AB27">
            <v>4</v>
          </cell>
          <cell r="AC27" t="str">
            <v>нд</v>
          </cell>
          <cell r="AD27" t="str">
            <v>нд</v>
          </cell>
          <cell r="AE27" t="str">
            <v>нд</v>
          </cell>
          <cell r="AF27" t="str">
            <v>нд</v>
          </cell>
          <cell r="AG27">
            <v>1</v>
          </cell>
          <cell r="AH27">
            <v>4</v>
          </cell>
          <cell r="AI27" t="str">
            <v>нд</v>
          </cell>
          <cell r="AJ27" t="str">
            <v>нд</v>
          </cell>
          <cell r="AK27" t="str">
            <v>нд</v>
          </cell>
          <cell r="AL27" t="str">
            <v>нд</v>
          </cell>
          <cell r="AM27">
            <v>1</v>
          </cell>
          <cell r="AN27" t="str">
            <v>нд</v>
          </cell>
          <cell r="AO27" t="str">
            <v>нд</v>
          </cell>
          <cell r="AP27" t="str">
            <v>нд</v>
          </cell>
          <cell r="AQ27" t="str">
            <v>нд</v>
          </cell>
          <cell r="AR27" t="str">
            <v>нд</v>
          </cell>
          <cell r="AS27" t="str">
            <v>нд</v>
          </cell>
          <cell r="AT27" t="str">
            <v>нд</v>
          </cell>
          <cell r="AU27" t="str">
            <v>нд</v>
          </cell>
          <cell r="AV27" t="str">
            <v>нд</v>
          </cell>
          <cell r="AW27" t="str">
            <v>нд</v>
          </cell>
          <cell r="AX27" t="str">
            <v>нд</v>
          </cell>
          <cell r="AY27" t="str">
            <v>нд</v>
          </cell>
          <cell r="AZ27" t="str">
            <v>нд</v>
          </cell>
          <cell r="BA27" t="str">
            <v>нд</v>
          </cell>
          <cell r="BB27" t="str">
            <v>нд</v>
          </cell>
          <cell r="BC27" t="str">
            <v>нд</v>
          </cell>
          <cell r="BD27" t="str">
            <v>нд</v>
          </cell>
          <cell r="BE27" t="str">
            <v>нд</v>
          </cell>
          <cell r="BF27" t="str">
            <v>нд</v>
          </cell>
          <cell r="BG27" t="str">
            <v>нд</v>
          </cell>
          <cell r="BH27" t="str">
            <v>нд</v>
          </cell>
          <cell r="BI27" t="str">
            <v>нд</v>
          </cell>
          <cell r="BJ27" t="str">
            <v>нд</v>
          </cell>
          <cell r="BK27" t="str">
            <v>нд</v>
          </cell>
        </row>
        <row r="28">
          <cell r="C28" t="str">
            <v>Г</v>
          </cell>
          <cell r="D28">
            <v>3</v>
          </cell>
          <cell r="E28" t="str">
            <v>нд</v>
          </cell>
          <cell r="F28" t="str">
            <v>нд</v>
          </cell>
          <cell r="G28" t="str">
            <v>нд</v>
          </cell>
          <cell r="H28" t="str">
            <v>нд</v>
          </cell>
          <cell r="I28">
            <v>5</v>
          </cell>
          <cell r="J28">
            <v>3</v>
          </cell>
          <cell r="K28" t="str">
            <v>нд</v>
          </cell>
          <cell r="L28" t="str">
            <v>нд</v>
          </cell>
          <cell r="M28" t="str">
            <v>нд</v>
          </cell>
          <cell r="N28" t="str">
            <v>нд</v>
          </cell>
          <cell r="O28">
            <v>5</v>
          </cell>
          <cell r="P28" t="str">
            <v>нд</v>
          </cell>
          <cell r="Q28" t="str">
            <v>нд</v>
          </cell>
          <cell r="R28" t="str">
            <v>нд</v>
          </cell>
          <cell r="S28" t="str">
            <v>нд</v>
          </cell>
          <cell r="T28" t="str">
            <v>нд</v>
          </cell>
          <cell r="U28" t="str">
            <v>нд</v>
          </cell>
          <cell r="V28" t="str">
            <v>нд</v>
          </cell>
          <cell r="W28" t="str">
            <v>нд</v>
          </cell>
          <cell r="X28" t="str">
            <v>нд</v>
          </cell>
          <cell r="Y28" t="str">
            <v>нд</v>
          </cell>
          <cell r="Z28" t="str">
            <v>нд</v>
          </cell>
          <cell r="AA28" t="str">
            <v>нд</v>
          </cell>
          <cell r="AB28" t="str">
            <v>нд</v>
          </cell>
          <cell r="AC28" t="str">
            <v>нд</v>
          </cell>
          <cell r="AD28" t="str">
            <v>нд</v>
          </cell>
          <cell r="AE28" t="str">
            <v>нд</v>
          </cell>
          <cell r="AF28" t="str">
            <v>нд</v>
          </cell>
          <cell r="AG28" t="str">
            <v>нд</v>
          </cell>
          <cell r="AH28" t="str">
            <v>нд</v>
          </cell>
          <cell r="AI28" t="str">
            <v>нд</v>
          </cell>
          <cell r="AJ28" t="str">
            <v>нд</v>
          </cell>
          <cell r="AK28" t="str">
            <v>нд</v>
          </cell>
          <cell r="AL28" t="str">
            <v>нд</v>
          </cell>
          <cell r="AM28" t="str">
            <v>нд</v>
          </cell>
          <cell r="AN28" t="str">
            <v>нд</v>
          </cell>
          <cell r="AO28" t="str">
            <v>нд</v>
          </cell>
          <cell r="AP28" t="str">
            <v>нд</v>
          </cell>
          <cell r="AQ28" t="str">
            <v>нд</v>
          </cell>
          <cell r="AR28" t="str">
            <v>нд</v>
          </cell>
          <cell r="AS28" t="str">
            <v>нд</v>
          </cell>
          <cell r="AT28" t="str">
            <v>нд</v>
          </cell>
          <cell r="AU28" t="str">
            <v>нд</v>
          </cell>
          <cell r="AV28" t="str">
            <v>нд</v>
          </cell>
          <cell r="AW28" t="str">
            <v>нд</v>
          </cell>
          <cell r="AX28" t="str">
            <v>нд</v>
          </cell>
          <cell r="AY28" t="str">
            <v>нд</v>
          </cell>
          <cell r="AZ28" t="str">
            <v>нд</v>
          </cell>
          <cell r="BA28" t="str">
            <v>нд</v>
          </cell>
          <cell r="BB28" t="str">
            <v>нд</v>
          </cell>
          <cell r="BC28" t="str">
            <v>нд</v>
          </cell>
          <cell r="BD28" t="str">
            <v>нд</v>
          </cell>
          <cell r="BE28" t="str">
            <v>нд</v>
          </cell>
          <cell r="BF28" t="str">
            <v>нд</v>
          </cell>
          <cell r="BG28" t="str">
            <v>нд</v>
          </cell>
          <cell r="BH28" t="str">
            <v>нд</v>
          </cell>
          <cell r="BI28" t="str">
            <v>нд</v>
          </cell>
          <cell r="BJ28" t="str">
            <v>нд</v>
          </cell>
          <cell r="BK28" t="str">
            <v>нд</v>
          </cell>
        </row>
        <row r="29">
          <cell r="C29" t="str">
            <v>Г</v>
          </cell>
          <cell r="D29" t="str">
            <v>нд</v>
          </cell>
          <cell r="E29" t="str">
            <v>нд</v>
          </cell>
          <cell r="F29" t="str">
            <v>нд</v>
          </cell>
          <cell r="G29" t="str">
            <v>нд</v>
          </cell>
          <cell r="H29" t="str">
            <v>нд</v>
          </cell>
          <cell r="I29" t="str">
            <v>нд</v>
          </cell>
          <cell r="J29" t="str">
            <v>нд</v>
          </cell>
          <cell r="K29" t="str">
            <v>нд</v>
          </cell>
          <cell r="L29" t="str">
            <v>нд</v>
          </cell>
          <cell r="M29" t="str">
            <v>нд</v>
          </cell>
          <cell r="N29" t="str">
            <v>нд</v>
          </cell>
          <cell r="O29" t="str">
            <v>нд</v>
          </cell>
          <cell r="P29" t="str">
            <v>нд</v>
          </cell>
          <cell r="Q29" t="str">
            <v>нд</v>
          </cell>
          <cell r="R29" t="str">
            <v>нд</v>
          </cell>
          <cell r="S29" t="str">
            <v>нд</v>
          </cell>
          <cell r="T29" t="str">
            <v>нд</v>
          </cell>
          <cell r="U29" t="str">
            <v>нд</v>
          </cell>
          <cell r="V29" t="str">
            <v>нд</v>
          </cell>
          <cell r="W29" t="str">
            <v>нд</v>
          </cell>
          <cell r="X29" t="str">
            <v>нд</v>
          </cell>
          <cell r="Y29" t="str">
            <v>нд</v>
          </cell>
          <cell r="Z29" t="str">
            <v>нд</v>
          </cell>
          <cell r="AA29" t="str">
            <v>нд</v>
          </cell>
          <cell r="AB29" t="str">
            <v>нд</v>
          </cell>
          <cell r="AC29" t="str">
            <v>нд</v>
          </cell>
          <cell r="AD29" t="str">
            <v>нд</v>
          </cell>
          <cell r="AE29" t="str">
            <v>нд</v>
          </cell>
          <cell r="AF29" t="str">
            <v>нд</v>
          </cell>
          <cell r="AG29" t="str">
            <v>нд</v>
          </cell>
          <cell r="AH29" t="str">
            <v>нд</v>
          </cell>
          <cell r="AI29" t="str">
            <v>нд</v>
          </cell>
          <cell r="AJ29" t="str">
            <v>нд</v>
          </cell>
          <cell r="AK29" t="str">
            <v>нд</v>
          </cell>
          <cell r="AL29" t="str">
            <v>нд</v>
          </cell>
          <cell r="AM29" t="str">
            <v>нд</v>
          </cell>
          <cell r="AN29" t="str">
            <v>нд</v>
          </cell>
          <cell r="AO29" t="str">
            <v>нд</v>
          </cell>
          <cell r="AP29" t="str">
            <v>нд</v>
          </cell>
          <cell r="AQ29" t="str">
            <v>нд</v>
          </cell>
          <cell r="AR29" t="str">
            <v>нд</v>
          </cell>
          <cell r="AS29" t="str">
            <v>нд</v>
          </cell>
          <cell r="AT29" t="str">
            <v>нд</v>
          </cell>
          <cell r="AU29" t="str">
            <v>нд</v>
          </cell>
          <cell r="AV29" t="str">
            <v>нд</v>
          </cell>
          <cell r="AW29" t="str">
            <v>нд</v>
          </cell>
          <cell r="AX29" t="str">
            <v>нд</v>
          </cell>
          <cell r="AY29" t="str">
            <v>нд</v>
          </cell>
          <cell r="AZ29" t="str">
            <v>нд</v>
          </cell>
          <cell r="BA29" t="str">
            <v>нд</v>
          </cell>
          <cell r="BB29" t="str">
            <v>нд</v>
          </cell>
          <cell r="BC29" t="str">
            <v>нд</v>
          </cell>
          <cell r="BD29" t="str">
            <v>нд</v>
          </cell>
          <cell r="BE29" t="str">
            <v>нд</v>
          </cell>
          <cell r="BF29" t="str">
            <v>нд</v>
          </cell>
          <cell r="BG29" t="str">
            <v>нд</v>
          </cell>
          <cell r="BH29" t="str">
            <v>нд</v>
          </cell>
          <cell r="BI29" t="str">
            <v>нд</v>
          </cell>
          <cell r="BJ29" t="str">
            <v>нд</v>
          </cell>
          <cell r="BK29" t="str">
            <v>нд</v>
          </cell>
        </row>
        <row r="30">
          <cell r="C30" t="str">
            <v>Г</v>
          </cell>
          <cell r="D30" t="str">
            <v>нд</v>
          </cell>
          <cell r="E30" t="str">
            <v>нд</v>
          </cell>
          <cell r="F30" t="str">
            <v>нд</v>
          </cell>
          <cell r="G30" t="str">
            <v>нд</v>
          </cell>
          <cell r="H30" t="str">
            <v>нд</v>
          </cell>
          <cell r="I30" t="str">
            <v>нд</v>
          </cell>
          <cell r="J30" t="str">
            <v>нд</v>
          </cell>
          <cell r="K30" t="str">
            <v>нд</v>
          </cell>
          <cell r="L30" t="str">
            <v>нд</v>
          </cell>
          <cell r="M30" t="str">
            <v>нд</v>
          </cell>
          <cell r="N30" t="str">
            <v>нд</v>
          </cell>
          <cell r="O30" t="str">
            <v>нд</v>
          </cell>
          <cell r="P30" t="str">
            <v>нд</v>
          </cell>
          <cell r="Q30" t="str">
            <v>нд</v>
          </cell>
          <cell r="R30" t="str">
            <v>нд</v>
          </cell>
          <cell r="S30" t="str">
            <v>нд</v>
          </cell>
          <cell r="T30" t="str">
            <v>нд</v>
          </cell>
          <cell r="U30" t="str">
            <v>нд</v>
          </cell>
          <cell r="V30" t="str">
            <v>нд</v>
          </cell>
          <cell r="W30" t="str">
            <v>нд</v>
          </cell>
          <cell r="X30" t="str">
            <v>нд</v>
          </cell>
          <cell r="Y30" t="str">
            <v>нд</v>
          </cell>
          <cell r="Z30" t="str">
            <v>нд</v>
          </cell>
          <cell r="AA30" t="str">
            <v>нд</v>
          </cell>
          <cell r="AB30" t="str">
            <v>нд</v>
          </cell>
          <cell r="AC30" t="str">
            <v>нд</v>
          </cell>
          <cell r="AD30" t="str">
            <v>нд</v>
          </cell>
          <cell r="AE30" t="str">
            <v>нд</v>
          </cell>
          <cell r="AF30" t="str">
            <v>нд</v>
          </cell>
          <cell r="AG30" t="str">
            <v>нд</v>
          </cell>
          <cell r="AH30" t="str">
            <v>нд</v>
          </cell>
          <cell r="AI30" t="str">
            <v>нд</v>
          </cell>
          <cell r="AJ30" t="str">
            <v>нд</v>
          </cell>
          <cell r="AK30" t="str">
            <v>нд</v>
          </cell>
          <cell r="AL30" t="str">
            <v>нд</v>
          </cell>
          <cell r="AM30" t="str">
            <v>нд</v>
          </cell>
          <cell r="AN30" t="str">
            <v>нд</v>
          </cell>
          <cell r="AO30" t="str">
            <v>нд</v>
          </cell>
          <cell r="AP30" t="str">
            <v>нд</v>
          </cell>
          <cell r="AQ30" t="str">
            <v>нд</v>
          </cell>
          <cell r="AR30" t="str">
            <v>нд</v>
          </cell>
          <cell r="AS30" t="str">
            <v>нд</v>
          </cell>
          <cell r="AT30" t="str">
            <v>нд</v>
          </cell>
          <cell r="AU30" t="str">
            <v>нд</v>
          </cell>
          <cell r="AV30" t="str">
            <v>нд</v>
          </cell>
          <cell r="AW30" t="str">
            <v>нд</v>
          </cell>
          <cell r="AX30" t="str">
            <v>нд</v>
          </cell>
          <cell r="AY30" t="str">
            <v>нд</v>
          </cell>
          <cell r="AZ30" t="str">
            <v>нд</v>
          </cell>
          <cell r="BA30" t="str">
            <v>нд</v>
          </cell>
          <cell r="BB30" t="str">
            <v>нд</v>
          </cell>
          <cell r="BC30" t="str">
            <v>нд</v>
          </cell>
          <cell r="BD30" t="str">
            <v>нд</v>
          </cell>
          <cell r="BE30" t="str">
            <v>нд</v>
          </cell>
          <cell r="BF30" t="str">
            <v>нд</v>
          </cell>
          <cell r="BG30" t="str">
            <v>нд</v>
          </cell>
          <cell r="BH30" t="str">
            <v>нд</v>
          </cell>
          <cell r="BI30" t="str">
            <v>нд</v>
          </cell>
          <cell r="BJ30" t="str">
            <v>нд</v>
          </cell>
          <cell r="BK30" t="str">
            <v>нд</v>
          </cell>
        </row>
        <row r="31">
          <cell r="C31" t="str">
            <v>Г</v>
          </cell>
          <cell r="D31" t="str">
            <v>нд</v>
          </cell>
          <cell r="E31" t="str">
            <v>нд</v>
          </cell>
          <cell r="F31" t="str">
            <v>нд</v>
          </cell>
          <cell r="G31" t="str">
            <v>нд</v>
          </cell>
          <cell r="H31" t="str">
            <v>нд</v>
          </cell>
          <cell r="I31" t="str">
            <v>нд</v>
          </cell>
          <cell r="J31" t="str">
            <v>нд</v>
          </cell>
          <cell r="K31" t="str">
            <v>нд</v>
          </cell>
          <cell r="L31" t="str">
            <v>нд</v>
          </cell>
          <cell r="M31" t="str">
            <v>нд</v>
          </cell>
          <cell r="N31" t="str">
            <v>нд</v>
          </cell>
          <cell r="O31" t="str">
            <v>нд</v>
          </cell>
          <cell r="P31" t="str">
            <v>нд</v>
          </cell>
          <cell r="Q31" t="str">
            <v>нд</v>
          </cell>
          <cell r="R31" t="str">
            <v>нд</v>
          </cell>
          <cell r="S31" t="str">
            <v>нд</v>
          </cell>
          <cell r="T31" t="str">
            <v>нд</v>
          </cell>
          <cell r="U31" t="str">
            <v>нд</v>
          </cell>
          <cell r="V31" t="str">
            <v>нд</v>
          </cell>
          <cell r="W31" t="str">
            <v>нд</v>
          </cell>
          <cell r="X31" t="str">
            <v>нд</v>
          </cell>
          <cell r="Y31" t="str">
            <v>нд</v>
          </cell>
          <cell r="Z31" t="str">
            <v>нд</v>
          </cell>
          <cell r="AA31" t="str">
            <v>нд</v>
          </cell>
          <cell r="AB31" t="str">
            <v>нд</v>
          </cell>
          <cell r="AC31" t="str">
            <v>нд</v>
          </cell>
          <cell r="AD31" t="str">
            <v>нд</v>
          </cell>
          <cell r="AE31" t="str">
            <v>нд</v>
          </cell>
          <cell r="AF31" t="str">
            <v>нд</v>
          </cell>
          <cell r="AG31" t="str">
            <v>нд</v>
          </cell>
          <cell r="AH31" t="str">
            <v>нд</v>
          </cell>
          <cell r="AI31" t="str">
            <v>нд</v>
          </cell>
          <cell r="AJ31" t="str">
            <v>нд</v>
          </cell>
          <cell r="AK31" t="str">
            <v>нд</v>
          </cell>
          <cell r="AL31" t="str">
            <v>нд</v>
          </cell>
          <cell r="AM31" t="str">
            <v>нд</v>
          </cell>
          <cell r="AN31" t="str">
            <v>нд</v>
          </cell>
          <cell r="AO31" t="str">
            <v>нд</v>
          </cell>
          <cell r="AP31" t="str">
            <v>нд</v>
          </cell>
          <cell r="AQ31" t="str">
            <v>нд</v>
          </cell>
          <cell r="AR31" t="str">
            <v>нд</v>
          </cell>
          <cell r="AS31" t="str">
            <v>нд</v>
          </cell>
          <cell r="AT31" t="str">
            <v>нд</v>
          </cell>
          <cell r="AU31" t="str">
            <v>нд</v>
          </cell>
          <cell r="AV31" t="str">
            <v>нд</v>
          </cell>
          <cell r="AW31" t="str">
            <v>нд</v>
          </cell>
          <cell r="AX31" t="str">
            <v>нд</v>
          </cell>
          <cell r="AY31" t="str">
            <v>нд</v>
          </cell>
          <cell r="AZ31" t="str">
            <v>нд</v>
          </cell>
          <cell r="BA31" t="str">
            <v>нд</v>
          </cell>
          <cell r="BB31" t="str">
            <v>нд</v>
          </cell>
          <cell r="BC31" t="str">
            <v>нд</v>
          </cell>
          <cell r="BD31" t="str">
            <v>нд</v>
          </cell>
          <cell r="BE31" t="str">
            <v>нд</v>
          </cell>
          <cell r="BF31" t="str">
            <v>нд</v>
          </cell>
          <cell r="BG31" t="str">
            <v>нд</v>
          </cell>
          <cell r="BH31" t="str">
            <v>нд</v>
          </cell>
          <cell r="BI31" t="str">
            <v>нд</v>
          </cell>
          <cell r="BJ31" t="str">
            <v>нд</v>
          </cell>
          <cell r="BK31" t="str">
            <v>нд</v>
          </cell>
        </row>
        <row r="32">
          <cell r="C32" t="str">
            <v>Г</v>
          </cell>
          <cell r="D32" t="str">
            <v>нд</v>
          </cell>
          <cell r="E32" t="str">
            <v>нд</v>
          </cell>
          <cell r="F32" t="str">
            <v>нд</v>
          </cell>
          <cell r="G32" t="str">
            <v>нд</v>
          </cell>
          <cell r="H32" t="str">
            <v>нд</v>
          </cell>
          <cell r="I32" t="str">
            <v>нд</v>
          </cell>
          <cell r="J32" t="str">
            <v>нд</v>
          </cell>
          <cell r="K32" t="str">
            <v>нд</v>
          </cell>
          <cell r="L32" t="str">
            <v>нд</v>
          </cell>
          <cell r="M32" t="str">
            <v>нд</v>
          </cell>
          <cell r="N32" t="str">
            <v>нд</v>
          </cell>
          <cell r="O32" t="str">
            <v>нд</v>
          </cell>
          <cell r="P32" t="str">
            <v>нд</v>
          </cell>
          <cell r="Q32" t="str">
            <v>нд</v>
          </cell>
          <cell r="R32" t="str">
            <v>нд</v>
          </cell>
          <cell r="S32" t="str">
            <v>нд</v>
          </cell>
          <cell r="T32" t="str">
            <v>нд</v>
          </cell>
          <cell r="U32" t="str">
            <v>нд</v>
          </cell>
          <cell r="V32" t="str">
            <v>нд</v>
          </cell>
          <cell r="W32" t="str">
            <v>нд</v>
          </cell>
          <cell r="X32" t="str">
            <v>нд</v>
          </cell>
          <cell r="Y32" t="str">
            <v>нд</v>
          </cell>
          <cell r="Z32" t="str">
            <v>нд</v>
          </cell>
          <cell r="AA32" t="str">
            <v>нд</v>
          </cell>
          <cell r="AB32" t="str">
            <v>нд</v>
          </cell>
          <cell r="AC32" t="str">
            <v>нд</v>
          </cell>
          <cell r="AD32" t="str">
            <v>нд</v>
          </cell>
          <cell r="AE32" t="str">
            <v>нд</v>
          </cell>
          <cell r="AF32" t="str">
            <v>нд</v>
          </cell>
          <cell r="AG32" t="str">
            <v>нд</v>
          </cell>
          <cell r="AH32" t="str">
            <v>нд</v>
          </cell>
          <cell r="AI32" t="str">
            <v>нд</v>
          </cell>
          <cell r="AJ32" t="str">
            <v>нд</v>
          </cell>
          <cell r="AK32" t="str">
            <v>нд</v>
          </cell>
          <cell r="AL32" t="str">
            <v>нд</v>
          </cell>
          <cell r="AM32" t="str">
            <v>нд</v>
          </cell>
          <cell r="AN32" t="str">
            <v>нд</v>
          </cell>
          <cell r="AO32" t="str">
            <v>нд</v>
          </cell>
          <cell r="AP32" t="str">
            <v>нд</v>
          </cell>
          <cell r="AQ32" t="str">
            <v>нд</v>
          </cell>
          <cell r="AR32" t="str">
            <v>нд</v>
          </cell>
          <cell r="AS32" t="str">
            <v>нд</v>
          </cell>
          <cell r="AT32" t="str">
            <v>нд</v>
          </cell>
          <cell r="AU32" t="str">
            <v>нд</v>
          </cell>
          <cell r="AV32" t="str">
            <v>нд</v>
          </cell>
          <cell r="AW32" t="str">
            <v>нд</v>
          </cell>
          <cell r="AX32" t="str">
            <v>нд</v>
          </cell>
          <cell r="AY32" t="str">
            <v>нд</v>
          </cell>
          <cell r="AZ32" t="str">
            <v>нд</v>
          </cell>
          <cell r="BA32" t="str">
            <v>нд</v>
          </cell>
          <cell r="BB32" t="str">
            <v>нд</v>
          </cell>
          <cell r="BC32" t="str">
            <v>нд</v>
          </cell>
          <cell r="BD32" t="str">
            <v>нд</v>
          </cell>
          <cell r="BE32" t="str">
            <v>нд</v>
          </cell>
          <cell r="BF32" t="str">
            <v>нд</v>
          </cell>
          <cell r="BG32" t="str">
            <v>нд</v>
          </cell>
          <cell r="BH32" t="str">
            <v>нд</v>
          </cell>
          <cell r="BI32" t="str">
            <v>нд</v>
          </cell>
          <cell r="BJ32" t="str">
            <v>нд</v>
          </cell>
          <cell r="BK32" t="str">
            <v>нд</v>
          </cell>
        </row>
        <row r="33">
          <cell r="C33" t="str">
            <v>Г</v>
          </cell>
          <cell r="D33" t="str">
            <v>нд</v>
          </cell>
          <cell r="E33" t="str">
            <v>нд</v>
          </cell>
          <cell r="F33" t="str">
            <v>нд</v>
          </cell>
          <cell r="G33" t="str">
            <v>нд</v>
          </cell>
          <cell r="H33" t="str">
            <v>нд</v>
          </cell>
          <cell r="I33" t="str">
            <v>нд</v>
          </cell>
          <cell r="J33" t="str">
            <v>нд</v>
          </cell>
          <cell r="K33" t="str">
            <v>нд</v>
          </cell>
          <cell r="L33" t="str">
            <v>нд</v>
          </cell>
          <cell r="M33" t="str">
            <v>нд</v>
          </cell>
          <cell r="N33" t="str">
            <v>нд</v>
          </cell>
          <cell r="O33" t="str">
            <v>нд</v>
          </cell>
          <cell r="P33" t="str">
            <v>нд</v>
          </cell>
          <cell r="Q33" t="str">
            <v>нд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 t="str">
            <v>нд</v>
          </cell>
          <cell r="BC33" t="str">
            <v>нд</v>
          </cell>
          <cell r="BD33" t="str">
            <v>нд</v>
          </cell>
          <cell r="BE33" t="str">
            <v>нд</v>
          </cell>
          <cell r="BF33" t="str">
            <v>нд</v>
          </cell>
          <cell r="BG33" t="str">
            <v>нд</v>
          </cell>
          <cell r="BH33" t="str">
            <v>нд</v>
          </cell>
          <cell r="BI33" t="str">
            <v>нд</v>
          </cell>
          <cell r="BJ33" t="str">
            <v>нд</v>
          </cell>
          <cell r="BK33" t="str">
            <v>нд</v>
          </cell>
        </row>
        <row r="34">
          <cell r="C34" t="str">
            <v>Г</v>
          </cell>
          <cell r="D34" t="str">
            <v>нд</v>
          </cell>
          <cell r="E34" t="str">
            <v>нд</v>
          </cell>
          <cell r="F34" t="str">
            <v>нд</v>
          </cell>
          <cell r="G34" t="str">
            <v>нд</v>
          </cell>
          <cell r="H34" t="str">
            <v>нд</v>
          </cell>
          <cell r="I34" t="str">
            <v>нд</v>
          </cell>
          <cell r="J34" t="str">
            <v>нд</v>
          </cell>
          <cell r="K34" t="str">
            <v>нд</v>
          </cell>
          <cell r="L34" t="str">
            <v>нд</v>
          </cell>
          <cell r="M34" t="str">
            <v>нд</v>
          </cell>
          <cell r="N34" t="str">
            <v>нд</v>
          </cell>
          <cell r="O34" t="str">
            <v>нд</v>
          </cell>
          <cell r="P34" t="str">
            <v>нд</v>
          </cell>
          <cell r="Q34" t="str">
            <v>нд</v>
          </cell>
          <cell r="R34" t="str">
            <v>нд</v>
          </cell>
          <cell r="S34" t="str">
            <v>нд</v>
          </cell>
          <cell r="T34" t="str">
            <v>нд</v>
          </cell>
          <cell r="U34" t="str">
            <v>нд</v>
          </cell>
          <cell r="V34" t="str">
            <v>нд</v>
          </cell>
          <cell r="W34" t="str">
            <v>нд</v>
          </cell>
          <cell r="X34" t="str">
            <v>нд</v>
          </cell>
          <cell r="Y34" t="str">
            <v>нд</v>
          </cell>
          <cell r="Z34" t="str">
            <v>нд</v>
          </cell>
          <cell r="AA34" t="str">
            <v>нд</v>
          </cell>
          <cell r="AB34" t="str">
            <v>нд</v>
          </cell>
          <cell r="AC34" t="str">
            <v>нд</v>
          </cell>
          <cell r="AD34" t="str">
            <v>нд</v>
          </cell>
          <cell r="AE34" t="str">
            <v>нд</v>
          </cell>
          <cell r="AF34" t="str">
            <v>нд</v>
          </cell>
          <cell r="AG34" t="str">
            <v>нд</v>
          </cell>
          <cell r="AH34" t="str">
            <v>нд</v>
          </cell>
          <cell r="AI34" t="str">
            <v>нд</v>
          </cell>
          <cell r="AJ34" t="str">
            <v>нд</v>
          </cell>
          <cell r="AK34" t="str">
            <v>нд</v>
          </cell>
          <cell r="AL34" t="str">
            <v>нд</v>
          </cell>
          <cell r="AM34" t="str">
            <v>нд</v>
          </cell>
          <cell r="AN34" t="str">
            <v>нд</v>
          </cell>
          <cell r="AO34" t="str">
            <v>нд</v>
          </cell>
          <cell r="AP34" t="str">
            <v>нд</v>
          </cell>
          <cell r="AQ34" t="str">
            <v>нд</v>
          </cell>
          <cell r="AR34" t="str">
            <v>нд</v>
          </cell>
          <cell r="AS34" t="str">
            <v>нд</v>
          </cell>
          <cell r="AT34" t="str">
            <v>нд</v>
          </cell>
          <cell r="AU34" t="str">
            <v>нд</v>
          </cell>
          <cell r="AV34" t="str">
            <v>нд</v>
          </cell>
          <cell r="AW34" t="str">
            <v>нд</v>
          </cell>
          <cell r="AX34" t="str">
            <v>нд</v>
          </cell>
          <cell r="AY34" t="str">
            <v>нд</v>
          </cell>
          <cell r="AZ34" t="str">
            <v>нд</v>
          </cell>
          <cell r="BA34" t="str">
            <v>нд</v>
          </cell>
          <cell r="BB34" t="str">
            <v>нд</v>
          </cell>
          <cell r="BC34" t="str">
            <v>нд</v>
          </cell>
          <cell r="BD34" t="str">
            <v>нд</v>
          </cell>
          <cell r="BE34" t="str">
            <v>нд</v>
          </cell>
          <cell r="BF34" t="str">
            <v>нд</v>
          </cell>
          <cell r="BG34" t="str">
            <v>нд</v>
          </cell>
          <cell r="BH34" t="str">
            <v>нд</v>
          </cell>
          <cell r="BI34" t="str">
            <v>нд</v>
          </cell>
          <cell r="BJ34" t="str">
            <v>нд</v>
          </cell>
          <cell r="BK34" t="str">
            <v>нд</v>
          </cell>
        </row>
        <row r="35">
          <cell r="C35" t="str">
            <v>Г</v>
          </cell>
          <cell r="D35" t="str">
            <v>нд</v>
          </cell>
          <cell r="E35" t="str">
            <v>нд</v>
          </cell>
          <cell r="F35" t="str">
            <v>нд</v>
          </cell>
          <cell r="G35" t="str">
            <v>нд</v>
          </cell>
          <cell r="H35" t="str">
            <v>нд</v>
          </cell>
          <cell r="I35" t="str">
            <v>нд</v>
          </cell>
          <cell r="J35" t="str">
            <v>нд</v>
          </cell>
          <cell r="K35" t="str">
            <v>нд</v>
          </cell>
          <cell r="L35" t="str">
            <v>нд</v>
          </cell>
          <cell r="M35" t="str">
            <v>нд</v>
          </cell>
          <cell r="N35" t="str">
            <v>нд</v>
          </cell>
          <cell r="O35" t="str">
            <v>нд</v>
          </cell>
          <cell r="P35" t="str">
            <v>нд</v>
          </cell>
          <cell r="Q35" t="str">
            <v>нд</v>
          </cell>
          <cell r="R35" t="str">
            <v>нд</v>
          </cell>
          <cell r="S35" t="str">
            <v>нд</v>
          </cell>
          <cell r="T35" t="str">
            <v>нд</v>
          </cell>
          <cell r="U35" t="str">
            <v>нд</v>
          </cell>
          <cell r="V35" t="str">
            <v>нд</v>
          </cell>
          <cell r="W35" t="str">
            <v>нд</v>
          </cell>
          <cell r="X35" t="str">
            <v>нд</v>
          </cell>
          <cell r="Y35" t="str">
            <v>нд</v>
          </cell>
          <cell r="Z35" t="str">
            <v>нд</v>
          </cell>
          <cell r="AA35" t="str">
            <v>нд</v>
          </cell>
          <cell r="AB35" t="str">
            <v>нд</v>
          </cell>
          <cell r="AC35" t="str">
            <v>нд</v>
          </cell>
          <cell r="AD35" t="str">
            <v>нд</v>
          </cell>
          <cell r="AE35" t="str">
            <v>нд</v>
          </cell>
          <cell r="AF35" t="str">
            <v>нд</v>
          </cell>
          <cell r="AG35" t="str">
            <v>нд</v>
          </cell>
          <cell r="AH35" t="str">
            <v>нд</v>
          </cell>
          <cell r="AI35" t="str">
            <v>нд</v>
          </cell>
          <cell r="AJ35" t="str">
            <v>нд</v>
          </cell>
          <cell r="AK35" t="str">
            <v>нд</v>
          </cell>
          <cell r="AL35" t="str">
            <v>нд</v>
          </cell>
          <cell r="AM35" t="str">
            <v>нд</v>
          </cell>
          <cell r="AN35" t="str">
            <v>нд</v>
          </cell>
          <cell r="AO35" t="str">
            <v>нд</v>
          </cell>
          <cell r="AP35" t="str">
            <v>нд</v>
          </cell>
          <cell r="AQ35" t="str">
            <v>нд</v>
          </cell>
          <cell r="AR35" t="str">
            <v>нд</v>
          </cell>
          <cell r="AS35" t="str">
            <v>нд</v>
          </cell>
          <cell r="AT35" t="str">
            <v>нд</v>
          </cell>
          <cell r="AU35" t="str">
            <v>нд</v>
          </cell>
          <cell r="AV35" t="str">
            <v>нд</v>
          </cell>
          <cell r="AW35" t="str">
            <v>нд</v>
          </cell>
          <cell r="AX35" t="str">
            <v>нд</v>
          </cell>
          <cell r="AY35" t="str">
            <v>нд</v>
          </cell>
          <cell r="AZ35" t="str">
            <v>нд</v>
          </cell>
          <cell r="BA35" t="str">
            <v>нд</v>
          </cell>
          <cell r="BB35" t="str">
            <v>нд</v>
          </cell>
          <cell r="BC35" t="str">
            <v>нд</v>
          </cell>
          <cell r="BD35" t="str">
            <v>нд</v>
          </cell>
          <cell r="BE35" t="str">
            <v>нд</v>
          </cell>
          <cell r="BF35" t="str">
            <v>нд</v>
          </cell>
          <cell r="BG35" t="str">
            <v>нд</v>
          </cell>
          <cell r="BH35" t="str">
            <v>нд</v>
          </cell>
          <cell r="BI35" t="str">
            <v>нд</v>
          </cell>
          <cell r="BJ35" t="str">
            <v>нд</v>
          </cell>
          <cell r="BK35" t="str">
            <v>нд</v>
          </cell>
        </row>
        <row r="36">
          <cell r="C36" t="str">
            <v>Г</v>
          </cell>
          <cell r="D36">
            <v>3</v>
          </cell>
          <cell r="E36" t="str">
            <v>нд</v>
          </cell>
          <cell r="F36" t="str">
            <v>нд</v>
          </cell>
          <cell r="G36" t="str">
            <v>нд</v>
          </cell>
          <cell r="H36" t="str">
            <v>нд</v>
          </cell>
          <cell r="I36">
            <v>1</v>
          </cell>
          <cell r="J36">
            <v>3</v>
          </cell>
          <cell r="K36" t="str">
            <v>нд</v>
          </cell>
          <cell r="L36" t="str">
            <v>нд</v>
          </cell>
          <cell r="M36" t="str">
            <v>нд</v>
          </cell>
          <cell r="N36" t="str">
            <v>нд</v>
          </cell>
          <cell r="O36">
            <v>1</v>
          </cell>
          <cell r="P36" t="str">
            <v>нд</v>
          </cell>
          <cell r="Q36" t="str">
            <v>нд</v>
          </cell>
          <cell r="R36" t="str">
            <v>нд</v>
          </cell>
          <cell r="S36" t="str">
            <v>нд</v>
          </cell>
          <cell r="T36" t="str">
            <v>нд</v>
          </cell>
          <cell r="U36" t="str">
            <v>нд</v>
          </cell>
          <cell r="V36" t="str">
            <v>нд</v>
          </cell>
          <cell r="W36" t="str">
            <v>нд</v>
          </cell>
          <cell r="X36" t="str">
            <v>нд</v>
          </cell>
          <cell r="Y36" t="str">
            <v>нд</v>
          </cell>
          <cell r="Z36" t="str">
            <v>нд</v>
          </cell>
          <cell r="AA36" t="str">
            <v>нд</v>
          </cell>
          <cell r="AB36" t="str">
            <v>нд</v>
          </cell>
          <cell r="AC36" t="str">
            <v>нд</v>
          </cell>
          <cell r="AD36" t="str">
            <v>нд</v>
          </cell>
          <cell r="AE36" t="str">
            <v>нд</v>
          </cell>
          <cell r="AF36" t="str">
            <v>нд</v>
          </cell>
          <cell r="AG36" t="str">
            <v>нд</v>
          </cell>
          <cell r="AH36" t="str">
            <v>нд</v>
          </cell>
          <cell r="AI36" t="str">
            <v>нд</v>
          </cell>
          <cell r="AJ36" t="str">
            <v>нд</v>
          </cell>
          <cell r="AK36" t="str">
            <v>нд</v>
          </cell>
          <cell r="AL36" t="str">
            <v>нд</v>
          </cell>
          <cell r="AM36" t="str">
            <v>нд</v>
          </cell>
          <cell r="AN36" t="str">
            <v>нд</v>
          </cell>
          <cell r="AO36" t="str">
            <v>нд</v>
          </cell>
          <cell r="AP36" t="str">
            <v>нд</v>
          </cell>
          <cell r="AQ36" t="str">
            <v>нд</v>
          </cell>
          <cell r="AR36" t="str">
            <v>нд</v>
          </cell>
          <cell r="AS36" t="str">
            <v>нд</v>
          </cell>
          <cell r="AT36" t="str">
            <v>нд</v>
          </cell>
          <cell r="AU36" t="str">
            <v>нд</v>
          </cell>
          <cell r="AV36" t="str">
            <v>нд</v>
          </cell>
          <cell r="AW36" t="str">
            <v>нд</v>
          </cell>
          <cell r="AX36" t="str">
            <v>нд</v>
          </cell>
          <cell r="AY36" t="str">
            <v>нд</v>
          </cell>
          <cell r="AZ36" t="str">
            <v>нд</v>
          </cell>
          <cell r="BA36" t="str">
            <v>нд</v>
          </cell>
          <cell r="BB36" t="str">
            <v>нд</v>
          </cell>
          <cell r="BC36" t="str">
            <v>нд</v>
          </cell>
          <cell r="BD36" t="str">
            <v>нд</v>
          </cell>
          <cell r="BE36" t="str">
            <v>нд</v>
          </cell>
          <cell r="BF36" t="str">
            <v>нд</v>
          </cell>
          <cell r="BG36" t="str">
            <v>нд</v>
          </cell>
          <cell r="BH36" t="str">
            <v>нд</v>
          </cell>
          <cell r="BI36" t="str">
            <v>нд</v>
          </cell>
          <cell r="BJ36" t="str">
            <v>нд</v>
          </cell>
          <cell r="BK36" t="str">
            <v>нд</v>
          </cell>
        </row>
        <row r="37">
          <cell r="C37" t="str">
            <v>Г</v>
          </cell>
          <cell r="D37" t="str">
            <v>нд</v>
          </cell>
          <cell r="E37" t="str">
            <v>нд</v>
          </cell>
          <cell r="F37" t="str">
            <v>нд</v>
          </cell>
          <cell r="G37" t="str">
            <v>нд</v>
          </cell>
          <cell r="H37" t="str">
            <v>нд</v>
          </cell>
          <cell r="I37" t="str">
            <v>нд</v>
          </cell>
          <cell r="J37" t="str">
            <v>нд</v>
          </cell>
          <cell r="K37" t="str">
            <v>нд</v>
          </cell>
          <cell r="L37" t="str">
            <v>нд</v>
          </cell>
          <cell r="M37" t="str">
            <v>нд</v>
          </cell>
          <cell r="N37" t="str">
            <v>нд</v>
          </cell>
          <cell r="O37" t="str">
            <v>нд</v>
          </cell>
          <cell r="P37" t="str">
            <v>нд</v>
          </cell>
          <cell r="Q37" t="str">
            <v>нд</v>
          </cell>
          <cell r="R37" t="str">
            <v>нд</v>
          </cell>
          <cell r="S37" t="str">
            <v>нд</v>
          </cell>
          <cell r="T37" t="str">
            <v>нд</v>
          </cell>
          <cell r="U37" t="str">
            <v>нд</v>
          </cell>
          <cell r="V37" t="str">
            <v>нд</v>
          </cell>
          <cell r="W37" t="str">
            <v>нд</v>
          </cell>
          <cell r="X37" t="str">
            <v>нд</v>
          </cell>
          <cell r="Y37" t="str">
            <v>нд</v>
          </cell>
          <cell r="Z37" t="str">
            <v>нд</v>
          </cell>
          <cell r="AA37" t="str">
            <v>нд</v>
          </cell>
          <cell r="AB37" t="str">
            <v>нд</v>
          </cell>
          <cell r="AC37" t="str">
            <v>нд</v>
          </cell>
          <cell r="AD37" t="str">
            <v>нд</v>
          </cell>
          <cell r="AE37" t="str">
            <v>нд</v>
          </cell>
          <cell r="AF37" t="str">
            <v>нд</v>
          </cell>
          <cell r="AG37" t="str">
            <v>нд</v>
          </cell>
          <cell r="AH37" t="str">
            <v>нд</v>
          </cell>
          <cell r="AI37" t="str">
            <v>нд</v>
          </cell>
          <cell r="AJ37" t="str">
            <v>нд</v>
          </cell>
          <cell r="AK37" t="str">
            <v>нд</v>
          </cell>
          <cell r="AL37" t="str">
            <v>нд</v>
          </cell>
          <cell r="AM37" t="str">
            <v>нд</v>
          </cell>
          <cell r="AN37" t="str">
            <v>нд</v>
          </cell>
          <cell r="AO37" t="str">
            <v>нд</v>
          </cell>
          <cell r="AP37" t="str">
            <v>нд</v>
          </cell>
          <cell r="AQ37" t="str">
            <v>нд</v>
          </cell>
          <cell r="AR37" t="str">
            <v>нд</v>
          </cell>
          <cell r="AS37" t="str">
            <v>нд</v>
          </cell>
          <cell r="AT37" t="str">
            <v>нд</v>
          </cell>
          <cell r="AU37" t="str">
            <v>нд</v>
          </cell>
          <cell r="AV37" t="str">
            <v>нд</v>
          </cell>
          <cell r="AW37" t="str">
            <v>нд</v>
          </cell>
          <cell r="AX37" t="str">
            <v>нд</v>
          </cell>
          <cell r="AY37" t="str">
            <v>нд</v>
          </cell>
          <cell r="AZ37" t="str">
            <v>нд</v>
          </cell>
          <cell r="BA37" t="str">
            <v>нд</v>
          </cell>
          <cell r="BB37" t="str">
            <v>нд</v>
          </cell>
          <cell r="BC37" t="str">
            <v>нд</v>
          </cell>
          <cell r="BD37" t="str">
            <v>нд</v>
          </cell>
          <cell r="BE37" t="str">
            <v>нд</v>
          </cell>
          <cell r="BF37" t="str">
            <v>нд</v>
          </cell>
          <cell r="BG37" t="str">
            <v>нд</v>
          </cell>
          <cell r="BH37" t="str">
            <v>нд</v>
          </cell>
          <cell r="BI37" t="str">
            <v>нд</v>
          </cell>
          <cell r="BJ37" t="str">
            <v>нд</v>
          </cell>
          <cell r="BK37" t="str">
            <v>нд</v>
          </cell>
        </row>
        <row r="38">
          <cell r="C38" t="str">
            <v>Г</v>
          </cell>
          <cell r="D38" t="str">
            <v>нд</v>
          </cell>
          <cell r="E38" t="str">
            <v>нд</v>
          </cell>
          <cell r="F38" t="str">
            <v>нд</v>
          </cell>
          <cell r="G38" t="str">
            <v>нд</v>
          </cell>
          <cell r="H38" t="str">
            <v>нд</v>
          </cell>
          <cell r="I38" t="str">
            <v>нд</v>
          </cell>
          <cell r="J38" t="str">
            <v>нд</v>
          </cell>
          <cell r="K38" t="str">
            <v>нд</v>
          </cell>
          <cell r="L38" t="str">
            <v>нд</v>
          </cell>
          <cell r="M38" t="str">
            <v>нд</v>
          </cell>
          <cell r="N38" t="str">
            <v>нд</v>
          </cell>
          <cell r="O38" t="str">
            <v>нд</v>
          </cell>
          <cell r="P38" t="str">
            <v>нд</v>
          </cell>
          <cell r="Q38" t="str">
            <v>нд</v>
          </cell>
          <cell r="R38" t="str">
            <v>нд</v>
          </cell>
          <cell r="S38" t="str">
            <v>нд</v>
          </cell>
          <cell r="T38" t="str">
            <v>нд</v>
          </cell>
          <cell r="U38" t="str">
            <v>нд</v>
          </cell>
          <cell r="V38" t="str">
            <v>нд</v>
          </cell>
          <cell r="W38" t="str">
            <v>нд</v>
          </cell>
          <cell r="X38" t="str">
            <v>нд</v>
          </cell>
          <cell r="Y38" t="str">
            <v>нд</v>
          </cell>
          <cell r="Z38" t="str">
            <v>нд</v>
          </cell>
          <cell r="AA38" t="str">
            <v>нд</v>
          </cell>
          <cell r="AB38" t="str">
            <v>нд</v>
          </cell>
          <cell r="AC38" t="str">
            <v>нд</v>
          </cell>
          <cell r="AD38" t="str">
            <v>нд</v>
          </cell>
          <cell r="AE38" t="str">
            <v>нд</v>
          </cell>
          <cell r="AF38" t="str">
            <v>нд</v>
          </cell>
          <cell r="AG38" t="str">
            <v>нд</v>
          </cell>
          <cell r="AH38" t="str">
            <v>нд</v>
          </cell>
          <cell r="AI38" t="str">
            <v>нд</v>
          </cell>
          <cell r="AJ38" t="str">
            <v>нд</v>
          </cell>
          <cell r="AK38" t="str">
            <v>нд</v>
          </cell>
          <cell r="AL38" t="str">
            <v>нд</v>
          </cell>
          <cell r="AM38" t="str">
            <v>нд</v>
          </cell>
          <cell r="AN38" t="str">
            <v>нд</v>
          </cell>
          <cell r="AO38" t="str">
            <v>нд</v>
          </cell>
          <cell r="AP38" t="str">
            <v>нд</v>
          </cell>
          <cell r="AQ38" t="str">
            <v>нд</v>
          </cell>
          <cell r="AR38" t="str">
            <v>нд</v>
          </cell>
          <cell r="AS38" t="str">
            <v>нд</v>
          </cell>
          <cell r="AT38" t="str">
            <v>нд</v>
          </cell>
          <cell r="AU38" t="str">
            <v>нд</v>
          </cell>
          <cell r="AV38" t="str">
            <v>нд</v>
          </cell>
          <cell r="AW38" t="str">
            <v>нд</v>
          </cell>
          <cell r="AX38" t="str">
            <v>нд</v>
          </cell>
          <cell r="AY38" t="str">
            <v>нд</v>
          </cell>
          <cell r="AZ38" t="str">
            <v>нд</v>
          </cell>
          <cell r="BA38" t="str">
            <v>нд</v>
          </cell>
          <cell r="BB38" t="str">
            <v>нд</v>
          </cell>
          <cell r="BC38" t="str">
            <v>нд</v>
          </cell>
          <cell r="BD38" t="str">
            <v>нд</v>
          </cell>
          <cell r="BE38" t="str">
            <v>нд</v>
          </cell>
          <cell r="BF38" t="str">
            <v>нд</v>
          </cell>
          <cell r="BG38" t="str">
            <v>нд</v>
          </cell>
          <cell r="BH38" t="str">
            <v>нд</v>
          </cell>
          <cell r="BI38" t="str">
            <v>нд</v>
          </cell>
          <cell r="BJ38" t="str">
            <v>нд</v>
          </cell>
          <cell r="BK38" t="str">
            <v>нд</v>
          </cell>
        </row>
        <row r="39">
          <cell r="C39" t="str">
            <v>Г</v>
          </cell>
          <cell r="D39">
            <v>3</v>
          </cell>
          <cell r="E39" t="str">
            <v>нд</v>
          </cell>
          <cell r="F39" t="str">
            <v>нд</v>
          </cell>
          <cell r="G39" t="str">
            <v>нд</v>
          </cell>
          <cell r="H39" t="str">
            <v>нд</v>
          </cell>
          <cell r="I39">
            <v>1</v>
          </cell>
          <cell r="J39">
            <v>3</v>
          </cell>
          <cell r="K39" t="str">
            <v>нд</v>
          </cell>
          <cell r="L39" t="str">
            <v>нд</v>
          </cell>
          <cell r="M39" t="str">
            <v>нд</v>
          </cell>
          <cell r="N39" t="str">
            <v>нд</v>
          </cell>
          <cell r="O39">
            <v>1</v>
          </cell>
          <cell r="P39" t="str">
            <v>нд</v>
          </cell>
          <cell r="Q39" t="str">
            <v>нд</v>
          </cell>
          <cell r="R39" t="str">
            <v>нд</v>
          </cell>
          <cell r="S39" t="str">
            <v>нд</v>
          </cell>
          <cell r="T39" t="str">
            <v>нд</v>
          </cell>
          <cell r="U39" t="str">
            <v>нд</v>
          </cell>
          <cell r="V39" t="str">
            <v>нд</v>
          </cell>
          <cell r="W39" t="str">
            <v>нд</v>
          </cell>
          <cell r="X39" t="str">
            <v>нд</v>
          </cell>
          <cell r="Y39" t="str">
            <v>нд</v>
          </cell>
          <cell r="Z39" t="str">
            <v>нд</v>
          </cell>
          <cell r="AA39" t="str">
            <v>нд</v>
          </cell>
          <cell r="AB39" t="str">
            <v>нд</v>
          </cell>
          <cell r="AC39" t="str">
            <v>нд</v>
          </cell>
          <cell r="AD39" t="str">
            <v>нд</v>
          </cell>
          <cell r="AE39" t="str">
            <v>нд</v>
          </cell>
          <cell r="AF39" t="str">
            <v>нд</v>
          </cell>
          <cell r="AG39" t="str">
            <v>нд</v>
          </cell>
          <cell r="AH39" t="str">
            <v>нд</v>
          </cell>
          <cell r="AI39" t="str">
            <v>нд</v>
          </cell>
          <cell r="AJ39" t="str">
            <v>нд</v>
          </cell>
          <cell r="AK39" t="str">
            <v>нд</v>
          </cell>
          <cell r="AL39" t="str">
            <v>нд</v>
          </cell>
          <cell r="AM39" t="str">
            <v>нд</v>
          </cell>
          <cell r="AN39" t="str">
            <v>нд</v>
          </cell>
          <cell r="AO39" t="str">
            <v>нд</v>
          </cell>
          <cell r="AP39" t="str">
            <v>нд</v>
          </cell>
          <cell r="AQ39" t="str">
            <v>нд</v>
          </cell>
          <cell r="AR39" t="str">
            <v>нд</v>
          </cell>
          <cell r="AS39" t="str">
            <v>нд</v>
          </cell>
          <cell r="AT39" t="str">
            <v>нд</v>
          </cell>
          <cell r="AU39" t="str">
            <v>нд</v>
          </cell>
          <cell r="AV39" t="str">
            <v>нд</v>
          </cell>
          <cell r="AW39" t="str">
            <v>нд</v>
          </cell>
          <cell r="AX39" t="str">
            <v>нд</v>
          </cell>
          <cell r="AY39" t="str">
            <v>нд</v>
          </cell>
          <cell r="AZ39" t="str">
            <v>нд</v>
          </cell>
          <cell r="BA39" t="str">
            <v>нд</v>
          </cell>
          <cell r="BB39" t="str">
            <v>нд</v>
          </cell>
          <cell r="BC39" t="str">
            <v>нд</v>
          </cell>
          <cell r="BD39" t="str">
            <v>нд</v>
          </cell>
          <cell r="BE39" t="str">
            <v>нд</v>
          </cell>
          <cell r="BF39" t="str">
            <v>нд</v>
          </cell>
          <cell r="BG39" t="str">
            <v>нд</v>
          </cell>
          <cell r="BH39" t="str">
            <v>нд</v>
          </cell>
          <cell r="BI39" t="str">
            <v>нд</v>
          </cell>
          <cell r="BJ39" t="str">
            <v>нд</v>
          </cell>
          <cell r="BK39" t="str">
            <v>нд</v>
          </cell>
        </row>
        <row r="40">
          <cell r="C40" t="str">
            <v>К_012</v>
          </cell>
          <cell r="D40">
            <v>3</v>
          </cell>
          <cell r="E40" t="str">
            <v>нд</v>
          </cell>
          <cell r="F40" t="str">
            <v>нд</v>
          </cell>
          <cell r="G40" t="str">
            <v>нд</v>
          </cell>
          <cell r="H40" t="str">
            <v>нд</v>
          </cell>
          <cell r="I40">
            <v>1</v>
          </cell>
          <cell r="J40">
            <v>3</v>
          </cell>
          <cell r="K40" t="str">
            <v>нд</v>
          </cell>
          <cell r="L40" t="str">
            <v>нд</v>
          </cell>
          <cell r="M40" t="str">
            <v>нд</v>
          </cell>
          <cell r="N40" t="str">
            <v>нд</v>
          </cell>
          <cell r="O40">
            <v>1</v>
          </cell>
          <cell r="P40" t="str">
            <v>нд</v>
          </cell>
          <cell r="Q40" t="str">
            <v>нд</v>
          </cell>
          <cell r="R40" t="str">
            <v>нд</v>
          </cell>
          <cell r="S40" t="str">
            <v>нд</v>
          </cell>
          <cell r="T40" t="str">
            <v>нд</v>
          </cell>
          <cell r="U40" t="str">
            <v>нд</v>
          </cell>
          <cell r="V40" t="str">
            <v>нд</v>
          </cell>
          <cell r="W40" t="str">
            <v>нд</v>
          </cell>
          <cell r="X40" t="str">
            <v>нд</v>
          </cell>
          <cell r="Y40" t="str">
            <v>нд</v>
          </cell>
          <cell r="Z40" t="str">
            <v>нд</v>
          </cell>
          <cell r="AA40" t="str">
            <v>нд</v>
          </cell>
          <cell r="AB40" t="str">
            <v>нд</v>
          </cell>
          <cell r="AC40" t="str">
            <v>нд</v>
          </cell>
          <cell r="AD40" t="str">
            <v>нд</v>
          </cell>
          <cell r="AE40" t="str">
            <v>нд</v>
          </cell>
          <cell r="AF40" t="str">
            <v>нд</v>
          </cell>
          <cell r="AG40" t="str">
            <v>нд</v>
          </cell>
          <cell r="AH40" t="str">
            <v>нд</v>
          </cell>
          <cell r="AI40" t="str">
            <v>нд</v>
          </cell>
          <cell r="AJ40" t="str">
            <v>нд</v>
          </cell>
          <cell r="AK40" t="str">
            <v>нд</v>
          </cell>
          <cell r="AL40" t="str">
            <v>нд</v>
          </cell>
          <cell r="AM40" t="str">
            <v>нд</v>
          </cell>
          <cell r="AN40" t="str">
            <v>нд</v>
          </cell>
          <cell r="AO40" t="str">
            <v>нд</v>
          </cell>
          <cell r="AP40" t="str">
            <v>нд</v>
          </cell>
          <cell r="AQ40" t="str">
            <v>нд</v>
          </cell>
          <cell r="AR40" t="str">
            <v>нд</v>
          </cell>
          <cell r="AS40" t="str">
            <v>нд</v>
          </cell>
          <cell r="AT40" t="str">
            <v>нд</v>
          </cell>
          <cell r="AU40" t="str">
            <v>нд</v>
          </cell>
          <cell r="AV40" t="str">
            <v>нд</v>
          </cell>
          <cell r="AW40" t="str">
            <v>нд</v>
          </cell>
          <cell r="AX40" t="str">
            <v>нд</v>
          </cell>
          <cell r="AY40" t="str">
            <v>нд</v>
          </cell>
          <cell r="AZ40" t="str">
            <v>нд</v>
          </cell>
          <cell r="BA40" t="str">
            <v>нд</v>
          </cell>
          <cell r="BB40" t="str">
            <v>нд</v>
          </cell>
          <cell r="BC40" t="str">
            <v>нд</v>
          </cell>
          <cell r="BD40" t="str">
            <v>нд</v>
          </cell>
          <cell r="BE40" t="str">
            <v>нд</v>
          </cell>
          <cell r="BF40" t="str">
            <v>нд</v>
          </cell>
          <cell r="BG40" t="str">
            <v>нд</v>
          </cell>
          <cell r="BH40" t="str">
            <v>нд</v>
          </cell>
          <cell r="BI40" t="str">
            <v>нд</v>
          </cell>
          <cell r="BJ40" t="str">
            <v>нд</v>
          </cell>
          <cell r="BK40" t="str">
            <v>нд</v>
          </cell>
          <cell r="BL40" t="str">
            <v>В связи с заключением дополнительного соглашения с ООО "Аэропорт г.Мирного" по увеличению с выполнения договора на тех.присоединение, постановка под напряжение объекта переносится на 2023 год</v>
          </cell>
        </row>
        <row r="41">
          <cell r="C41" t="str">
            <v>Г</v>
          </cell>
          <cell r="D41" t="str">
            <v>нд</v>
          </cell>
          <cell r="E41" t="str">
            <v>нд</v>
          </cell>
          <cell r="F41" t="str">
            <v>нд</v>
          </cell>
          <cell r="G41" t="str">
            <v>нд</v>
          </cell>
          <cell r="H41" t="str">
            <v>нд</v>
          </cell>
          <cell r="I41" t="str">
            <v>нд</v>
          </cell>
          <cell r="J41" t="str">
            <v>нд</v>
          </cell>
          <cell r="K41" t="str">
            <v>нд</v>
          </cell>
          <cell r="L41" t="str">
            <v>нд</v>
          </cell>
          <cell r="M41" t="str">
            <v>нд</v>
          </cell>
          <cell r="N41" t="str">
            <v>нд</v>
          </cell>
          <cell r="O41" t="str">
            <v>нд</v>
          </cell>
          <cell r="P41" t="str">
            <v>нд</v>
          </cell>
          <cell r="Q41" t="str">
            <v>нд</v>
          </cell>
          <cell r="R41" t="str">
            <v>нд</v>
          </cell>
          <cell r="S41" t="str">
            <v>нд</v>
          </cell>
          <cell r="T41" t="str">
            <v>нд</v>
          </cell>
          <cell r="U41" t="str">
            <v>нд</v>
          </cell>
          <cell r="V41" t="str">
            <v>нд</v>
          </cell>
          <cell r="W41" t="str">
            <v>нд</v>
          </cell>
          <cell r="X41" t="str">
            <v>нд</v>
          </cell>
          <cell r="Y41" t="str">
            <v>нд</v>
          </cell>
          <cell r="Z41" t="str">
            <v>нд</v>
          </cell>
          <cell r="AA41" t="str">
            <v>нд</v>
          </cell>
          <cell r="AB41" t="str">
            <v>нд</v>
          </cell>
          <cell r="AC41" t="str">
            <v>нд</v>
          </cell>
          <cell r="AD41" t="str">
            <v>нд</v>
          </cell>
          <cell r="AE41" t="str">
            <v>нд</v>
          </cell>
          <cell r="AF41" t="str">
            <v>нд</v>
          </cell>
          <cell r="AG41" t="str">
            <v>нд</v>
          </cell>
          <cell r="AH41" t="str">
            <v>нд</v>
          </cell>
          <cell r="AI41" t="str">
            <v>нд</v>
          </cell>
          <cell r="AJ41" t="str">
            <v>нд</v>
          </cell>
          <cell r="AK41" t="str">
            <v>нд</v>
          </cell>
          <cell r="AL41" t="str">
            <v>нд</v>
          </cell>
          <cell r="AM41" t="str">
            <v>нд</v>
          </cell>
          <cell r="AN41" t="str">
            <v>нд</v>
          </cell>
          <cell r="AO41" t="str">
            <v>нд</v>
          </cell>
          <cell r="AP41" t="str">
            <v>нд</v>
          </cell>
          <cell r="AQ41" t="str">
            <v>нд</v>
          </cell>
          <cell r="AR41" t="str">
            <v>нд</v>
          </cell>
          <cell r="AS41" t="str">
            <v>нд</v>
          </cell>
          <cell r="AT41" t="str">
            <v>нд</v>
          </cell>
          <cell r="AU41" t="str">
            <v>нд</v>
          </cell>
          <cell r="AV41" t="str">
            <v>нд</v>
          </cell>
          <cell r="AW41" t="str">
            <v>нд</v>
          </cell>
          <cell r="AX41" t="str">
            <v>нд</v>
          </cell>
          <cell r="AY41" t="str">
            <v>нд</v>
          </cell>
          <cell r="AZ41" t="str">
            <v>нд</v>
          </cell>
          <cell r="BA41" t="str">
            <v>нд</v>
          </cell>
          <cell r="BB41" t="str">
            <v>нд</v>
          </cell>
          <cell r="BC41" t="str">
            <v>нд</v>
          </cell>
          <cell r="BD41" t="str">
            <v>нд</v>
          </cell>
          <cell r="BE41" t="str">
            <v>нд</v>
          </cell>
          <cell r="BF41" t="str">
            <v>нд</v>
          </cell>
          <cell r="BG41" t="str">
            <v>нд</v>
          </cell>
          <cell r="BH41" t="str">
            <v>нд</v>
          </cell>
          <cell r="BI41" t="str">
            <v>нд</v>
          </cell>
          <cell r="BJ41" t="str">
            <v>нд</v>
          </cell>
          <cell r="BK41" t="str">
            <v>нд</v>
          </cell>
        </row>
        <row r="42">
          <cell r="C42" t="str">
            <v>Г</v>
          </cell>
          <cell r="D42" t="str">
            <v>нд</v>
          </cell>
          <cell r="E42" t="str">
            <v>нд</v>
          </cell>
          <cell r="F42" t="str">
            <v>нд</v>
          </cell>
          <cell r="G42" t="str">
            <v>нд</v>
          </cell>
          <cell r="H42" t="str">
            <v>нд</v>
          </cell>
          <cell r="I42" t="str">
            <v>нд</v>
          </cell>
          <cell r="J42" t="str">
            <v>нд</v>
          </cell>
          <cell r="K42" t="str">
            <v>нд</v>
          </cell>
          <cell r="L42" t="str">
            <v>нд</v>
          </cell>
          <cell r="M42" t="str">
            <v>нд</v>
          </cell>
          <cell r="N42" t="str">
            <v>нд</v>
          </cell>
          <cell r="O42" t="str">
            <v>нд</v>
          </cell>
          <cell r="P42" t="str">
            <v>нд</v>
          </cell>
          <cell r="Q42" t="str">
            <v>нд</v>
          </cell>
          <cell r="R42" t="str">
            <v>нд</v>
          </cell>
          <cell r="S42" t="str">
            <v>нд</v>
          </cell>
          <cell r="T42" t="str">
            <v>нд</v>
          </cell>
          <cell r="U42" t="str">
            <v>нд</v>
          </cell>
          <cell r="V42" t="str">
            <v>нд</v>
          </cell>
          <cell r="W42" t="str">
            <v>нд</v>
          </cell>
          <cell r="X42" t="str">
            <v>нд</v>
          </cell>
          <cell r="Y42" t="str">
            <v>нд</v>
          </cell>
          <cell r="Z42" t="str">
            <v>нд</v>
          </cell>
          <cell r="AA42" t="str">
            <v>нд</v>
          </cell>
          <cell r="AB42" t="str">
            <v>нд</v>
          </cell>
          <cell r="AC42" t="str">
            <v>нд</v>
          </cell>
          <cell r="AD42" t="str">
            <v>нд</v>
          </cell>
          <cell r="AE42" t="str">
            <v>нд</v>
          </cell>
          <cell r="AF42" t="str">
            <v>нд</v>
          </cell>
          <cell r="AG42" t="str">
            <v>нд</v>
          </cell>
          <cell r="AH42" t="str">
            <v>нд</v>
          </cell>
          <cell r="AI42" t="str">
            <v>нд</v>
          </cell>
          <cell r="AJ42" t="str">
            <v>нд</v>
          </cell>
          <cell r="AK42" t="str">
            <v>нд</v>
          </cell>
          <cell r="AL42" t="str">
            <v>нд</v>
          </cell>
          <cell r="AM42" t="str">
            <v>нд</v>
          </cell>
          <cell r="AN42" t="str">
            <v>нд</v>
          </cell>
          <cell r="AO42" t="str">
            <v>нд</v>
          </cell>
          <cell r="AP42" t="str">
            <v>нд</v>
          </cell>
          <cell r="AQ42" t="str">
            <v>нд</v>
          </cell>
          <cell r="AR42" t="str">
            <v>нд</v>
          </cell>
          <cell r="AS42" t="str">
            <v>нд</v>
          </cell>
          <cell r="AT42" t="str">
            <v>нд</v>
          </cell>
          <cell r="AU42" t="str">
            <v>нд</v>
          </cell>
          <cell r="AV42" t="str">
            <v>нд</v>
          </cell>
          <cell r="AW42" t="str">
            <v>нд</v>
          </cell>
          <cell r="AX42" t="str">
            <v>нд</v>
          </cell>
          <cell r="AY42" t="str">
            <v>нд</v>
          </cell>
          <cell r="AZ42" t="str">
            <v>нд</v>
          </cell>
          <cell r="BA42" t="str">
            <v>нд</v>
          </cell>
          <cell r="BB42" t="str">
            <v>нд</v>
          </cell>
          <cell r="BC42" t="str">
            <v>нд</v>
          </cell>
          <cell r="BD42" t="str">
            <v>нд</v>
          </cell>
          <cell r="BE42" t="str">
            <v>нд</v>
          </cell>
          <cell r="BF42" t="str">
            <v>нд</v>
          </cell>
          <cell r="BG42" t="str">
            <v>нд</v>
          </cell>
          <cell r="BH42" t="str">
            <v>нд</v>
          </cell>
          <cell r="BI42" t="str">
            <v>нд</v>
          </cell>
          <cell r="BJ42" t="str">
            <v>нд</v>
          </cell>
          <cell r="BK42" t="str">
            <v>нд</v>
          </cell>
        </row>
        <row r="43">
          <cell r="C43" t="str">
            <v>Г</v>
          </cell>
          <cell r="D43" t="str">
            <v>нд</v>
          </cell>
          <cell r="E43" t="str">
            <v>нд</v>
          </cell>
          <cell r="F43" t="str">
            <v>нд</v>
          </cell>
          <cell r="G43" t="str">
            <v>нд</v>
          </cell>
          <cell r="H43" t="str">
            <v>нд</v>
          </cell>
          <cell r="I43" t="str">
            <v>нд</v>
          </cell>
          <cell r="J43" t="str">
            <v>нд</v>
          </cell>
          <cell r="K43" t="str">
            <v>нд</v>
          </cell>
          <cell r="L43" t="str">
            <v>нд</v>
          </cell>
          <cell r="M43" t="str">
            <v>нд</v>
          </cell>
          <cell r="N43" t="str">
            <v>нд</v>
          </cell>
          <cell r="O43" t="str">
            <v>нд</v>
          </cell>
          <cell r="P43" t="str">
            <v>нд</v>
          </cell>
          <cell r="Q43" t="str">
            <v>нд</v>
          </cell>
          <cell r="R43" t="str">
            <v>нд</v>
          </cell>
          <cell r="S43" t="str">
            <v>нд</v>
          </cell>
          <cell r="T43" t="str">
            <v>нд</v>
          </cell>
          <cell r="U43" t="str">
            <v>нд</v>
          </cell>
          <cell r="V43" t="str">
            <v>нд</v>
          </cell>
          <cell r="W43" t="str">
            <v>нд</v>
          </cell>
          <cell r="X43" t="str">
            <v>нд</v>
          </cell>
          <cell r="Y43" t="str">
            <v>нд</v>
          </cell>
          <cell r="Z43" t="str">
            <v>нд</v>
          </cell>
          <cell r="AA43" t="str">
            <v>нд</v>
          </cell>
          <cell r="AB43" t="str">
            <v>нд</v>
          </cell>
          <cell r="AC43" t="str">
            <v>нд</v>
          </cell>
          <cell r="AD43" t="str">
            <v>нд</v>
          </cell>
          <cell r="AE43" t="str">
            <v>нд</v>
          </cell>
          <cell r="AF43" t="str">
            <v>нд</v>
          </cell>
          <cell r="AG43" t="str">
            <v>нд</v>
          </cell>
          <cell r="AH43" t="str">
            <v>нд</v>
          </cell>
          <cell r="AI43" t="str">
            <v>нд</v>
          </cell>
          <cell r="AJ43" t="str">
            <v>нд</v>
          </cell>
          <cell r="AK43" t="str">
            <v>нд</v>
          </cell>
          <cell r="AL43" t="str">
            <v>нд</v>
          </cell>
          <cell r="AM43" t="str">
            <v>нд</v>
          </cell>
          <cell r="AN43" t="str">
            <v>нд</v>
          </cell>
          <cell r="AO43" t="str">
            <v>нд</v>
          </cell>
          <cell r="AP43" t="str">
            <v>нд</v>
          </cell>
          <cell r="AQ43" t="str">
            <v>нд</v>
          </cell>
          <cell r="AR43" t="str">
            <v>нд</v>
          </cell>
          <cell r="AS43" t="str">
            <v>нд</v>
          </cell>
          <cell r="AT43" t="str">
            <v>нд</v>
          </cell>
          <cell r="AU43" t="str">
            <v>нд</v>
          </cell>
          <cell r="AV43" t="str">
            <v>нд</v>
          </cell>
          <cell r="AW43" t="str">
            <v>нд</v>
          </cell>
          <cell r="AX43" t="str">
            <v>нд</v>
          </cell>
          <cell r="AY43" t="str">
            <v>нд</v>
          </cell>
          <cell r="AZ43" t="str">
            <v>нд</v>
          </cell>
          <cell r="BA43" t="str">
            <v>нд</v>
          </cell>
          <cell r="BB43" t="str">
            <v>нд</v>
          </cell>
          <cell r="BC43" t="str">
            <v>нд</v>
          </cell>
          <cell r="BD43" t="str">
            <v>нд</v>
          </cell>
          <cell r="BE43" t="str">
            <v>нд</v>
          </cell>
          <cell r="BF43" t="str">
            <v>нд</v>
          </cell>
          <cell r="BG43" t="str">
            <v>нд</v>
          </cell>
          <cell r="BH43" t="str">
            <v>нд</v>
          </cell>
          <cell r="BI43" t="str">
            <v>нд</v>
          </cell>
          <cell r="BJ43" t="str">
            <v>нд</v>
          </cell>
          <cell r="BK43" t="str">
            <v>нд</v>
          </cell>
        </row>
        <row r="44">
          <cell r="C44" t="str">
            <v>Г</v>
          </cell>
          <cell r="D44">
            <v>3</v>
          </cell>
          <cell r="E44" t="str">
            <v>нд</v>
          </cell>
          <cell r="F44" t="str">
            <v>нд</v>
          </cell>
          <cell r="G44" t="str">
            <v>нд</v>
          </cell>
          <cell r="H44" t="str">
            <v>нд</v>
          </cell>
          <cell r="I44">
            <v>4</v>
          </cell>
          <cell r="J44">
            <v>3</v>
          </cell>
          <cell r="K44" t="str">
            <v>нд</v>
          </cell>
          <cell r="L44" t="str">
            <v>нд</v>
          </cell>
          <cell r="M44" t="str">
            <v>нд</v>
          </cell>
          <cell r="N44" t="str">
            <v>нд</v>
          </cell>
          <cell r="O44">
            <v>4</v>
          </cell>
          <cell r="P44" t="str">
            <v>нд</v>
          </cell>
          <cell r="Q44" t="str">
            <v>нд</v>
          </cell>
          <cell r="R44" t="str">
            <v>нд</v>
          </cell>
          <cell r="S44" t="str">
            <v>нд</v>
          </cell>
          <cell r="T44" t="str">
            <v>нд</v>
          </cell>
          <cell r="U44" t="str">
            <v>нд</v>
          </cell>
          <cell r="V44" t="str">
            <v>нд</v>
          </cell>
          <cell r="W44" t="str">
            <v>нд</v>
          </cell>
          <cell r="X44" t="str">
            <v>нд</v>
          </cell>
          <cell r="Y44" t="str">
            <v>нд</v>
          </cell>
          <cell r="Z44" t="str">
            <v>нд</v>
          </cell>
          <cell r="AA44" t="str">
            <v>нд</v>
          </cell>
          <cell r="AB44" t="str">
            <v>нд</v>
          </cell>
          <cell r="AC44" t="str">
            <v>нд</v>
          </cell>
          <cell r="AD44" t="str">
            <v>нд</v>
          </cell>
          <cell r="AE44" t="str">
            <v>нд</v>
          </cell>
          <cell r="AF44" t="str">
            <v>нд</v>
          </cell>
          <cell r="AG44" t="str">
            <v>нд</v>
          </cell>
          <cell r="AH44" t="str">
            <v>нд</v>
          </cell>
          <cell r="AI44" t="str">
            <v>нд</v>
          </cell>
          <cell r="AJ44" t="str">
            <v>нд</v>
          </cell>
          <cell r="AK44" t="str">
            <v>нд</v>
          </cell>
          <cell r="AL44" t="str">
            <v>нд</v>
          </cell>
          <cell r="AM44" t="str">
            <v>нд</v>
          </cell>
          <cell r="AN44" t="str">
            <v>нд</v>
          </cell>
          <cell r="AO44" t="str">
            <v>нд</v>
          </cell>
          <cell r="AP44" t="str">
            <v>нд</v>
          </cell>
          <cell r="AQ44" t="str">
            <v>нд</v>
          </cell>
          <cell r="AR44" t="str">
            <v>нд</v>
          </cell>
          <cell r="AS44" t="str">
            <v>нд</v>
          </cell>
          <cell r="AT44" t="str">
            <v>нд</v>
          </cell>
          <cell r="AU44" t="str">
            <v>нд</v>
          </cell>
          <cell r="AV44" t="str">
            <v>нд</v>
          </cell>
          <cell r="AW44" t="str">
            <v>нд</v>
          </cell>
          <cell r="AX44" t="str">
            <v>нд</v>
          </cell>
          <cell r="AY44" t="str">
            <v>нд</v>
          </cell>
          <cell r="AZ44" t="str">
            <v>нд</v>
          </cell>
          <cell r="BA44" t="str">
            <v>нд</v>
          </cell>
          <cell r="BB44" t="str">
            <v>нд</v>
          </cell>
          <cell r="BC44" t="str">
            <v>нд</v>
          </cell>
          <cell r="BD44" t="str">
            <v>нд</v>
          </cell>
          <cell r="BE44" t="str">
            <v>нд</v>
          </cell>
          <cell r="BF44" t="str">
            <v>нд</v>
          </cell>
          <cell r="BG44" t="str">
            <v>нд</v>
          </cell>
          <cell r="BH44" t="str">
            <v>нд</v>
          </cell>
          <cell r="BI44" t="str">
            <v>нд</v>
          </cell>
          <cell r="BJ44" t="str">
            <v>нд</v>
          </cell>
          <cell r="BK44" t="str">
            <v>нд</v>
          </cell>
        </row>
        <row r="45">
          <cell r="C45" t="str">
            <v>Г</v>
          </cell>
          <cell r="D45" t="str">
            <v>нд</v>
          </cell>
          <cell r="E45" t="str">
            <v>нд</v>
          </cell>
          <cell r="F45" t="str">
            <v>нд</v>
          </cell>
          <cell r="G45" t="str">
            <v>нд</v>
          </cell>
          <cell r="H45" t="str">
            <v>нд</v>
          </cell>
          <cell r="I45" t="str">
            <v>нд</v>
          </cell>
          <cell r="J45" t="str">
            <v>нд</v>
          </cell>
          <cell r="K45" t="str">
            <v>нд</v>
          </cell>
          <cell r="L45" t="str">
            <v>нд</v>
          </cell>
          <cell r="M45" t="str">
            <v>нд</v>
          </cell>
          <cell r="N45" t="str">
            <v>нд</v>
          </cell>
          <cell r="O45" t="str">
            <v>нд</v>
          </cell>
          <cell r="P45" t="str">
            <v>нд</v>
          </cell>
          <cell r="Q45" t="str">
            <v>нд</v>
          </cell>
          <cell r="R45" t="str">
            <v>нд</v>
          </cell>
          <cell r="S45" t="str">
            <v>нд</v>
          </cell>
          <cell r="T45" t="str">
            <v>нд</v>
          </cell>
          <cell r="U45" t="str">
            <v>нд</v>
          </cell>
          <cell r="V45" t="str">
            <v>нд</v>
          </cell>
          <cell r="W45" t="str">
            <v>нд</v>
          </cell>
          <cell r="X45" t="str">
            <v>нд</v>
          </cell>
          <cell r="Y45" t="str">
            <v>нд</v>
          </cell>
          <cell r="Z45" t="str">
            <v>нд</v>
          </cell>
          <cell r="AA45" t="str">
            <v>нд</v>
          </cell>
          <cell r="AB45" t="str">
            <v>нд</v>
          </cell>
          <cell r="AC45" t="str">
            <v>нд</v>
          </cell>
          <cell r="AD45" t="str">
            <v>нд</v>
          </cell>
          <cell r="AE45" t="str">
            <v>нд</v>
          </cell>
          <cell r="AF45" t="str">
            <v>нд</v>
          </cell>
          <cell r="AG45" t="str">
            <v>нд</v>
          </cell>
          <cell r="AH45" t="str">
            <v>нд</v>
          </cell>
          <cell r="AI45" t="str">
            <v>нд</v>
          </cell>
          <cell r="AJ45" t="str">
            <v>нд</v>
          </cell>
          <cell r="AK45" t="str">
            <v>нд</v>
          </cell>
          <cell r="AL45" t="str">
            <v>нд</v>
          </cell>
          <cell r="AM45" t="str">
            <v>нд</v>
          </cell>
          <cell r="AN45" t="str">
            <v>нд</v>
          </cell>
          <cell r="AO45" t="str">
            <v>нд</v>
          </cell>
          <cell r="AP45" t="str">
            <v>нд</v>
          </cell>
          <cell r="AQ45" t="str">
            <v>нд</v>
          </cell>
          <cell r="AR45" t="str">
            <v>нд</v>
          </cell>
          <cell r="AS45" t="str">
            <v>нд</v>
          </cell>
          <cell r="AT45" t="str">
            <v>нд</v>
          </cell>
          <cell r="AU45" t="str">
            <v>нд</v>
          </cell>
          <cell r="AV45" t="str">
            <v>нд</v>
          </cell>
          <cell r="AW45" t="str">
            <v>нд</v>
          </cell>
          <cell r="AX45" t="str">
            <v>нд</v>
          </cell>
          <cell r="AY45" t="str">
            <v>нд</v>
          </cell>
          <cell r="AZ45" t="str">
            <v>нд</v>
          </cell>
          <cell r="BA45" t="str">
            <v>нд</v>
          </cell>
          <cell r="BB45" t="str">
            <v>нд</v>
          </cell>
          <cell r="BC45" t="str">
            <v>нд</v>
          </cell>
          <cell r="BD45" t="str">
            <v>нд</v>
          </cell>
          <cell r="BE45" t="str">
            <v>нд</v>
          </cell>
          <cell r="BF45" t="str">
            <v>нд</v>
          </cell>
          <cell r="BG45" t="str">
            <v>нд</v>
          </cell>
          <cell r="BH45" t="str">
            <v>нд</v>
          </cell>
          <cell r="BI45" t="str">
            <v>нд</v>
          </cell>
          <cell r="BJ45" t="str">
            <v>нд</v>
          </cell>
          <cell r="BK45" t="str">
            <v>нд</v>
          </cell>
        </row>
        <row r="46">
          <cell r="C46" t="str">
            <v>Г</v>
          </cell>
          <cell r="D46">
            <v>3</v>
          </cell>
          <cell r="E46" t="str">
            <v>нд</v>
          </cell>
          <cell r="F46" t="str">
            <v>нд</v>
          </cell>
          <cell r="G46" t="str">
            <v>нд</v>
          </cell>
          <cell r="H46" t="str">
            <v>нд</v>
          </cell>
          <cell r="I46">
            <v>4</v>
          </cell>
          <cell r="J46">
            <v>3</v>
          </cell>
          <cell r="K46" t="str">
            <v>нд</v>
          </cell>
          <cell r="L46" t="str">
            <v>нд</v>
          </cell>
          <cell r="M46" t="str">
            <v>нд</v>
          </cell>
          <cell r="N46" t="str">
            <v>нд</v>
          </cell>
          <cell r="O46">
            <v>4</v>
          </cell>
          <cell r="P46" t="str">
            <v>нд</v>
          </cell>
          <cell r="Q46" t="str">
            <v>нд</v>
          </cell>
          <cell r="R46" t="str">
            <v>нд</v>
          </cell>
          <cell r="S46" t="str">
            <v>нд</v>
          </cell>
          <cell r="T46" t="str">
            <v>нд</v>
          </cell>
          <cell r="U46" t="str">
            <v>нд</v>
          </cell>
          <cell r="V46" t="str">
            <v>нд</v>
          </cell>
          <cell r="W46" t="str">
            <v>нд</v>
          </cell>
          <cell r="X46" t="str">
            <v>нд</v>
          </cell>
          <cell r="Y46" t="str">
            <v>нд</v>
          </cell>
          <cell r="Z46" t="str">
            <v>нд</v>
          </cell>
          <cell r="AA46" t="str">
            <v>нд</v>
          </cell>
          <cell r="AB46" t="str">
            <v>нд</v>
          </cell>
          <cell r="AC46" t="str">
            <v>нд</v>
          </cell>
          <cell r="AD46" t="str">
            <v>нд</v>
          </cell>
          <cell r="AE46" t="str">
            <v>нд</v>
          </cell>
          <cell r="AF46" t="str">
            <v>нд</v>
          </cell>
          <cell r="AG46" t="str">
            <v>нд</v>
          </cell>
          <cell r="AH46" t="str">
            <v>нд</v>
          </cell>
          <cell r="AI46" t="str">
            <v>нд</v>
          </cell>
          <cell r="AJ46" t="str">
            <v>нд</v>
          </cell>
          <cell r="AK46" t="str">
            <v>нд</v>
          </cell>
          <cell r="AL46" t="str">
            <v>нд</v>
          </cell>
          <cell r="AM46" t="str">
            <v>нд</v>
          </cell>
          <cell r="AN46" t="str">
            <v>нд</v>
          </cell>
          <cell r="AO46" t="str">
            <v>нд</v>
          </cell>
          <cell r="AP46" t="str">
            <v>нд</v>
          </cell>
          <cell r="AQ46" t="str">
            <v>нд</v>
          </cell>
          <cell r="AR46" t="str">
            <v>нд</v>
          </cell>
          <cell r="AS46" t="str">
            <v>нд</v>
          </cell>
          <cell r="AT46" t="str">
            <v>нд</v>
          </cell>
          <cell r="AU46" t="str">
            <v>нд</v>
          </cell>
          <cell r="AV46" t="str">
            <v>нд</v>
          </cell>
          <cell r="AW46" t="str">
            <v>нд</v>
          </cell>
          <cell r="AX46" t="str">
            <v>нд</v>
          </cell>
          <cell r="AY46" t="str">
            <v>нд</v>
          </cell>
          <cell r="AZ46" t="str">
            <v>нд</v>
          </cell>
          <cell r="BA46" t="str">
            <v>нд</v>
          </cell>
          <cell r="BB46" t="str">
            <v>нд</v>
          </cell>
          <cell r="BC46" t="str">
            <v>нд</v>
          </cell>
          <cell r="BD46" t="str">
            <v>нд</v>
          </cell>
          <cell r="BE46" t="str">
            <v>нд</v>
          </cell>
          <cell r="BF46" t="str">
            <v>нд</v>
          </cell>
          <cell r="BG46" t="str">
            <v>нд</v>
          </cell>
          <cell r="BH46" t="str">
            <v>нд</v>
          </cell>
          <cell r="BI46" t="str">
            <v>нд</v>
          </cell>
          <cell r="BJ46" t="str">
            <v>нд</v>
          </cell>
          <cell r="BK46" t="str">
            <v>нд</v>
          </cell>
        </row>
        <row r="47">
          <cell r="C47" t="str">
            <v>К_028</v>
          </cell>
          <cell r="D47">
            <v>3</v>
          </cell>
          <cell r="E47" t="str">
            <v>нд</v>
          </cell>
          <cell r="F47" t="str">
            <v>нд</v>
          </cell>
          <cell r="G47" t="str">
            <v>нд</v>
          </cell>
          <cell r="H47" t="str">
            <v>нд</v>
          </cell>
          <cell r="I47">
            <v>4</v>
          </cell>
          <cell r="J47">
            <v>3</v>
          </cell>
          <cell r="K47" t="str">
            <v>нд</v>
          </cell>
          <cell r="L47" t="str">
            <v>нд</v>
          </cell>
          <cell r="M47" t="str">
            <v>нд</v>
          </cell>
          <cell r="N47" t="str">
            <v>нд</v>
          </cell>
          <cell r="O47">
            <v>4</v>
          </cell>
          <cell r="P47" t="str">
            <v>нд</v>
          </cell>
          <cell r="Q47" t="str">
            <v>нд</v>
          </cell>
          <cell r="R47" t="str">
            <v>нд</v>
          </cell>
          <cell r="S47" t="str">
            <v>нд</v>
          </cell>
          <cell r="T47" t="str">
            <v>нд</v>
          </cell>
          <cell r="U47" t="str">
            <v>нд</v>
          </cell>
          <cell r="V47" t="str">
            <v>нд</v>
          </cell>
          <cell r="W47" t="str">
            <v>нд</v>
          </cell>
          <cell r="X47" t="str">
            <v>нд</v>
          </cell>
          <cell r="Y47" t="str">
            <v>нд</v>
          </cell>
          <cell r="Z47" t="str">
            <v>нд</v>
          </cell>
          <cell r="AA47" t="str">
            <v>нд</v>
          </cell>
          <cell r="AB47" t="str">
            <v>нд</v>
          </cell>
          <cell r="AC47" t="str">
            <v>нд</v>
          </cell>
          <cell r="AD47" t="str">
            <v>нд</v>
          </cell>
          <cell r="AE47" t="str">
            <v>нд</v>
          </cell>
          <cell r="AF47" t="str">
            <v>нд</v>
          </cell>
          <cell r="AG47" t="str">
            <v>нд</v>
          </cell>
          <cell r="AH47" t="str">
            <v>нд</v>
          </cell>
          <cell r="AI47" t="str">
            <v>нд</v>
          </cell>
          <cell r="AJ47" t="str">
            <v>нд</v>
          </cell>
          <cell r="AK47" t="str">
            <v>нд</v>
          </cell>
          <cell r="AL47" t="str">
            <v>нд</v>
          </cell>
          <cell r="AM47" t="str">
            <v>нд</v>
          </cell>
          <cell r="AN47" t="str">
            <v>нд</v>
          </cell>
          <cell r="AO47" t="str">
            <v>нд</v>
          </cell>
          <cell r="AP47" t="str">
            <v>нд</v>
          </cell>
          <cell r="AQ47" t="str">
            <v>нд</v>
          </cell>
          <cell r="AR47" t="str">
            <v>нд</v>
          </cell>
          <cell r="AS47" t="str">
            <v>нд</v>
          </cell>
          <cell r="AT47" t="str">
            <v>нд</v>
          </cell>
          <cell r="AU47" t="str">
            <v>нд</v>
          </cell>
          <cell r="AV47" t="str">
            <v>нд</v>
          </cell>
          <cell r="AW47" t="str">
            <v>нд</v>
          </cell>
          <cell r="AX47" t="str">
            <v>нд</v>
          </cell>
          <cell r="AY47" t="str">
            <v>нд</v>
          </cell>
          <cell r="AZ47" t="str">
            <v>нд</v>
          </cell>
          <cell r="BA47" t="str">
            <v>нд</v>
          </cell>
          <cell r="BB47" t="str">
            <v>нд</v>
          </cell>
          <cell r="BC47" t="str">
            <v>нд</v>
          </cell>
          <cell r="BD47" t="str">
            <v>нд</v>
          </cell>
          <cell r="BE47" t="str">
            <v>нд</v>
          </cell>
          <cell r="BF47" t="str">
            <v>нд</v>
          </cell>
          <cell r="BG47" t="str">
            <v>нд</v>
          </cell>
          <cell r="BH47" t="str">
            <v>нд</v>
          </cell>
          <cell r="BI47" t="str">
            <v>нд</v>
          </cell>
          <cell r="BJ47" t="str">
            <v>нд</v>
          </cell>
          <cell r="BK47" t="str">
            <v>нд</v>
          </cell>
        </row>
        <row r="48">
          <cell r="C48" t="str">
            <v>О_002</v>
          </cell>
          <cell r="D48" t="str">
            <v>нд</v>
          </cell>
          <cell r="E48" t="str">
            <v>нд</v>
          </cell>
          <cell r="F48" t="str">
            <v>нд</v>
          </cell>
          <cell r="G48" t="str">
            <v>нд</v>
          </cell>
          <cell r="H48" t="str">
            <v>нд</v>
          </cell>
          <cell r="I48" t="str">
            <v>нд</v>
          </cell>
          <cell r="J48" t="str">
            <v>нд</v>
          </cell>
          <cell r="K48" t="str">
            <v>нд</v>
          </cell>
          <cell r="L48" t="str">
            <v>нд</v>
          </cell>
          <cell r="M48" t="str">
            <v>нд</v>
          </cell>
          <cell r="N48" t="str">
            <v>нд</v>
          </cell>
          <cell r="O48" t="str">
            <v>нд</v>
          </cell>
          <cell r="P48" t="str">
            <v>нд</v>
          </cell>
          <cell r="Q48" t="str">
            <v>нд</v>
          </cell>
          <cell r="R48" t="str">
            <v>нд</v>
          </cell>
          <cell r="S48" t="str">
            <v>нд</v>
          </cell>
          <cell r="T48" t="str">
            <v>нд</v>
          </cell>
          <cell r="U48" t="str">
            <v>нд</v>
          </cell>
          <cell r="V48" t="str">
            <v>нд</v>
          </cell>
          <cell r="W48" t="str">
            <v>нд</v>
          </cell>
          <cell r="X48" t="str">
            <v>нд</v>
          </cell>
          <cell r="Y48" t="str">
            <v>нд</v>
          </cell>
          <cell r="Z48" t="str">
            <v>нд</v>
          </cell>
          <cell r="AA48" t="str">
            <v>нд</v>
          </cell>
          <cell r="AB48" t="str">
            <v>нд</v>
          </cell>
          <cell r="AC48" t="str">
            <v>нд</v>
          </cell>
          <cell r="AD48" t="str">
            <v>нд</v>
          </cell>
          <cell r="AE48" t="str">
            <v>нд</v>
          </cell>
          <cell r="AF48" t="str">
            <v>нд</v>
          </cell>
          <cell r="AG48" t="str">
            <v>нд</v>
          </cell>
          <cell r="AH48" t="str">
            <v>нд</v>
          </cell>
          <cell r="AI48" t="str">
            <v>нд</v>
          </cell>
          <cell r="AJ48" t="str">
            <v>нд</v>
          </cell>
          <cell r="AK48" t="str">
            <v>нд</v>
          </cell>
          <cell r="AL48" t="str">
            <v>нд</v>
          </cell>
          <cell r="AM48" t="str">
            <v>нд</v>
          </cell>
          <cell r="AN48" t="str">
            <v>нд</v>
          </cell>
          <cell r="AO48" t="str">
            <v>нд</v>
          </cell>
          <cell r="AP48" t="str">
            <v>нд</v>
          </cell>
          <cell r="AQ48" t="str">
            <v>нд</v>
          </cell>
          <cell r="AR48" t="str">
            <v>нд</v>
          </cell>
          <cell r="AS48" t="str">
            <v>нд</v>
          </cell>
          <cell r="AT48">
            <v>4</v>
          </cell>
          <cell r="AU48" t="str">
            <v>нд</v>
          </cell>
          <cell r="AV48" t="str">
            <v>нд</v>
          </cell>
          <cell r="AW48" t="str">
            <v>нд</v>
          </cell>
          <cell r="AX48">
            <v>8</v>
          </cell>
          <cell r="AY48" t="str">
            <v>нд</v>
          </cell>
          <cell r="AZ48" t="str">
            <v>нд</v>
          </cell>
          <cell r="BA48" t="str">
            <v>нд</v>
          </cell>
          <cell r="BB48" t="str">
            <v>нд</v>
          </cell>
          <cell r="BC48" t="str">
            <v>нд</v>
          </cell>
          <cell r="BD48" t="str">
            <v>нд</v>
          </cell>
          <cell r="BE48" t="str">
            <v>нд</v>
          </cell>
          <cell r="BF48" t="str">
            <v>нд</v>
          </cell>
          <cell r="BG48" t="str">
            <v>нд</v>
          </cell>
          <cell r="BH48" t="str">
            <v>нд</v>
          </cell>
          <cell r="BI48" t="str">
            <v>нд</v>
          </cell>
          <cell r="BJ48" t="str">
            <v>нд</v>
          </cell>
          <cell r="BK48" t="str">
            <v>нд</v>
          </cell>
          <cell r="BL48" t="str">
            <v>В связи с изменением схемы присоединения ВЛ 220 кВ Районная – Сунтар» осуществляется в соответствии с мероприятиями, принятыми в Технических условиях, выданных на осуществление технологического присоединения энергопринимающих устройств по заявке ПАО «Якутскэнерго» от 07.12.2023 №215/12972 на присоединение энергопринимающих устройств.</v>
          </cell>
        </row>
        <row r="49">
          <cell r="C49" t="str">
            <v>Г</v>
          </cell>
          <cell r="D49" t="str">
            <v>нд</v>
          </cell>
          <cell r="E49" t="str">
            <v>нд</v>
          </cell>
          <cell r="F49" t="str">
            <v>нд</v>
          </cell>
          <cell r="G49" t="str">
            <v>нд</v>
          </cell>
          <cell r="H49" t="str">
            <v>нд</v>
          </cell>
          <cell r="I49" t="str">
            <v>нд</v>
          </cell>
          <cell r="J49" t="str">
            <v>нд</v>
          </cell>
          <cell r="K49" t="str">
            <v>нд</v>
          </cell>
          <cell r="L49" t="str">
            <v>нд</v>
          </cell>
          <cell r="M49" t="str">
            <v>нд</v>
          </cell>
          <cell r="N49" t="str">
            <v>нд</v>
          </cell>
          <cell r="O49" t="str">
            <v>нд</v>
          </cell>
          <cell r="P49" t="str">
            <v>нд</v>
          </cell>
          <cell r="Q49" t="str">
            <v>нд</v>
          </cell>
          <cell r="R49" t="str">
            <v>нд</v>
          </cell>
          <cell r="S49" t="str">
            <v>нд</v>
          </cell>
          <cell r="T49" t="str">
            <v>нд</v>
          </cell>
          <cell r="U49" t="str">
            <v>нд</v>
          </cell>
          <cell r="V49" t="str">
            <v>нд</v>
          </cell>
          <cell r="W49" t="str">
            <v>нд</v>
          </cell>
          <cell r="X49" t="str">
            <v>нд</v>
          </cell>
          <cell r="Y49" t="str">
            <v>нд</v>
          </cell>
          <cell r="Z49" t="str">
            <v>нд</v>
          </cell>
          <cell r="AA49" t="str">
            <v>нд</v>
          </cell>
          <cell r="AB49">
            <v>4</v>
          </cell>
          <cell r="AC49" t="str">
            <v>нд</v>
          </cell>
          <cell r="AD49" t="str">
            <v>нд</v>
          </cell>
          <cell r="AE49" t="str">
            <v>нд</v>
          </cell>
          <cell r="AF49" t="str">
            <v>нд</v>
          </cell>
          <cell r="AG49">
            <v>1</v>
          </cell>
          <cell r="AH49" t="str">
            <v>нд</v>
          </cell>
          <cell r="AI49" t="str">
            <v>нд</v>
          </cell>
          <cell r="AJ49" t="str">
            <v>нд</v>
          </cell>
          <cell r="AK49" t="str">
            <v>нд</v>
          </cell>
          <cell r="AL49" t="str">
            <v>нд</v>
          </cell>
          <cell r="AM49" t="str">
            <v>нд</v>
          </cell>
          <cell r="AN49" t="str">
            <v>нд</v>
          </cell>
          <cell r="AO49" t="str">
            <v>нд</v>
          </cell>
          <cell r="AP49" t="str">
            <v>нд</v>
          </cell>
          <cell r="AQ49" t="str">
            <v>нд</v>
          </cell>
          <cell r="AR49" t="str">
            <v>нд</v>
          </cell>
          <cell r="AS49" t="str">
            <v>нд</v>
          </cell>
          <cell r="AT49" t="str">
            <v>нд</v>
          </cell>
          <cell r="AU49" t="str">
            <v>нд</v>
          </cell>
          <cell r="AV49" t="str">
            <v>нд</v>
          </cell>
          <cell r="AW49" t="str">
            <v>нд</v>
          </cell>
          <cell r="AX49" t="str">
            <v>нд</v>
          </cell>
          <cell r="AY49" t="str">
            <v>нд</v>
          </cell>
          <cell r="AZ49" t="str">
            <v>нд</v>
          </cell>
          <cell r="BA49" t="str">
            <v>нд</v>
          </cell>
          <cell r="BB49" t="str">
            <v>нд</v>
          </cell>
          <cell r="BC49" t="str">
            <v>нд</v>
          </cell>
          <cell r="BD49" t="str">
            <v>нд</v>
          </cell>
          <cell r="BE49" t="str">
            <v>нд</v>
          </cell>
          <cell r="BF49" t="str">
            <v>нд</v>
          </cell>
          <cell r="BG49" t="str">
            <v>нд</v>
          </cell>
          <cell r="BH49" t="str">
            <v>нд</v>
          </cell>
          <cell r="BI49" t="str">
            <v>нд</v>
          </cell>
          <cell r="BJ49" t="str">
            <v>нд</v>
          </cell>
          <cell r="BK49" t="str">
            <v>нд</v>
          </cell>
        </row>
        <row r="50">
          <cell r="C50" t="str">
            <v>Г</v>
          </cell>
          <cell r="D50" t="str">
            <v>нд</v>
          </cell>
          <cell r="E50" t="str">
            <v>нд</v>
          </cell>
          <cell r="F50" t="str">
            <v>нд</v>
          </cell>
          <cell r="G50" t="str">
            <v>нд</v>
          </cell>
          <cell r="H50" t="str">
            <v>нд</v>
          </cell>
          <cell r="I50" t="str">
            <v>нд</v>
          </cell>
          <cell r="J50" t="str">
            <v>нд</v>
          </cell>
          <cell r="K50" t="str">
            <v>нд</v>
          </cell>
          <cell r="L50" t="str">
            <v>нд</v>
          </cell>
          <cell r="M50" t="str">
            <v>нд</v>
          </cell>
          <cell r="N50" t="str">
            <v>нд</v>
          </cell>
          <cell r="O50" t="str">
            <v>нд</v>
          </cell>
          <cell r="P50" t="str">
            <v>нд</v>
          </cell>
          <cell r="Q50" t="str">
            <v>нд</v>
          </cell>
          <cell r="R50" t="str">
            <v>нд</v>
          </cell>
          <cell r="S50" t="str">
            <v>нд</v>
          </cell>
          <cell r="T50" t="str">
            <v>нд</v>
          </cell>
          <cell r="U50" t="str">
            <v>нд</v>
          </cell>
          <cell r="V50" t="str">
            <v>нд</v>
          </cell>
          <cell r="W50" t="str">
            <v>нд</v>
          </cell>
          <cell r="X50" t="str">
            <v>нд</v>
          </cell>
          <cell r="Y50" t="str">
            <v>нд</v>
          </cell>
          <cell r="Z50" t="str">
            <v>нд</v>
          </cell>
          <cell r="AA50" t="str">
            <v>нд</v>
          </cell>
          <cell r="AB50" t="str">
            <v>нд</v>
          </cell>
          <cell r="AC50" t="str">
            <v>нд</v>
          </cell>
          <cell r="AD50" t="str">
            <v>нд</v>
          </cell>
          <cell r="AE50" t="str">
            <v>нд</v>
          </cell>
          <cell r="AF50" t="str">
            <v>нд</v>
          </cell>
          <cell r="AG50" t="str">
            <v>нд</v>
          </cell>
          <cell r="AH50" t="str">
            <v>нд</v>
          </cell>
          <cell r="AI50" t="str">
            <v>нд</v>
          </cell>
          <cell r="AJ50" t="str">
            <v>нд</v>
          </cell>
          <cell r="AK50" t="str">
            <v>нд</v>
          </cell>
          <cell r="AL50" t="str">
            <v>нд</v>
          </cell>
          <cell r="AM50" t="str">
            <v>нд</v>
          </cell>
          <cell r="AN50" t="str">
            <v>нд</v>
          </cell>
          <cell r="AO50" t="str">
            <v>нд</v>
          </cell>
          <cell r="AP50" t="str">
            <v>нд</v>
          </cell>
          <cell r="AQ50" t="str">
            <v>нд</v>
          </cell>
          <cell r="AR50" t="str">
            <v>нд</v>
          </cell>
          <cell r="AS50" t="str">
            <v>нд</v>
          </cell>
          <cell r="AT50" t="str">
            <v>нд</v>
          </cell>
          <cell r="AU50" t="str">
            <v>нд</v>
          </cell>
          <cell r="AV50" t="str">
            <v>нд</v>
          </cell>
          <cell r="AW50" t="str">
            <v>нд</v>
          </cell>
          <cell r="AX50" t="str">
            <v>нд</v>
          </cell>
          <cell r="AY50" t="str">
            <v>нд</v>
          </cell>
          <cell r="AZ50" t="str">
            <v>нд</v>
          </cell>
          <cell r="BA50" t="str">
            <v>нд</v>
          </cell>
          <cell r="BB50" t="str">
            <v>нд</v>
          </cell>
          <cell r="BC50" t="str">
            <v>нд</v>
          </cell>
          <cell r="BD50" t="str">
            <v>нд</v>
          </cell>
          <cell r="BE50" t="str">
            <v>нд</v>
          </cell>
          <cell r="BF50" t="str">
            <v>нд</v>
          </cell>
          <cell r="BG50" t="str">
            <v>нд</v>
          </cell>
          <cell r="BH50" t="str">
            <v>нд</v>
          </cell>
          <cell r="BI50" t="str">
            <v>нд</v>
          </cell>
          <cell r="BJ50" t="str">
            <v>нд</v>
          </cell>
          <cell r="BK50" t="str">
            <v>нд</v>
          </cell>
        </row>
        <row r="51">
          <cell r="C51" t="str">
            <v>Г</v>
          </cell>
          <cell r="D51" t="str">
            <v>нд</v>
          </cell>
          <cell r="E51" t="str">
            <v>нд</v>
          </cell>
          <cell r="F51" t="str">
            <v>нд</v>
          </cell>
          <cell r="G51" t="str">
            <v>нд</v>
          </cell>
          <cell r="H51" t="str">
            <v>нд</v>
          </cell>
          <cell r="I51" t="str">
            <v>нд</v>
          </cell>
          <cell r="J51" t="str">
            <v>нд</v>
          </cell>
          <cell r="K51" t="str">
            <v>нд</v>
          </cell>
          <cell r="L51" t="str">
            <v>нд</v>
          </cell>
          <cell r="M51" t="str">
            <v>нд</v>
          </cell>
          <cell r="N51" t="str">
            <v>нд</v>
          </cell>
          <cell r="O51" t="str">
            <v>нд</v>
          </cell>
          <cell r="P51" t="str">
            <v>нд</v>
          </cell>
          <cell r="Q51" t="str">
            <v>нд</v>
          </cell>
          <cell r="R51" t="str">
            <v>нд</v>
          </cell>
          <cell r="S51" t="str">
            <v>нд</v>
          </cell>
          <cell r="T51" t="str">
            <v>нд</v>
          </cell>
          <cell r="U51" t="str">
            <v>нд</v>
          </cell>
          <cell r="V51" t="str">
            <v>нд</v>
          </cell>
          <cell r="W51" t="str">
            <v>нд</v>
          </cell>
          <cell r="X51" t="str">
            <v>нд</v>
          </cell>
          <cell r="Y51" t="str">
            <v>нд</v>
          </cell>
          <cell r="Z51" t="str">
            <v>нд</v>
          </cell>
          <cell r="AA51" t="str">
            <v>нд</v>
          </cell>
          <cell r="AB51" t="str">
            <v>нд</v>
          </cell>
          <cell r="AC51" t="str">
            <v>нд</v>
          </cell>
          <cell r="AD51" t="str">
            <v>нд</v>
          </cell>
          <cell r="AE51" t="str">
            <v>нд</v>
          </cell>
          <cell r="AF51" t="str">
            <v>нд</v>
          </cell>
          <cell r="AG51" t="str">
            <v>нд</v>
          </cell>
          <cell r="AH51" t="str">
            <v>нд</v>
          </cell>
          <cell r="AI51" t="str">
            <v>нд</v>
          </cell>
          <cell r="AJ51" t="str">
            <v>нд</v>
          </cell>
          <cell r="AK51" t="str">
            <v>нд</v>
          </cell>
          <cell r="AL51" t="str">
            <v>нд</v>
          </cell>
          <cell r="AM51" t="str">
            <v>нд</v>
          </cell>
          <cell r="AN51" t="str">
            <v>нд</v>
          </cell>
          <cell r="AO51" t="str">
            <v>нд</v>
          </cell>
          <cell r="AP51" t="str">
            <v>нд</v>
          </cell>
          <cell r="AQ51" t="str">
            <v>нд</v>
          </cell>
          <cell r="AR51" t="str">
            <v>нд</v>
          </cell>
          <cell r="AS51" t="str">
            <v>нд</v>
          </cell>
          <cell r="AT51" t="str">
            <v>нд</v>
          </cell>
          <cell r="AU51" t="str">
            <v>нд</v>
          </cell>
          <cell r="AV51" t="str">
            <v>нд</v>
          </cell>
          <cell r="AW51" t="str">
            <v>нд</v>
          </cell>
          <cell r="AX51" t="str">
            <v>нд</v>
          </cell>
          <cell r="AY51" t="str">
            <v>нд</v>
          </cell>
          <cell r="AZ51" t="str">
            <v>нд</v>
          </cell>
          <cell r="BA51" t="str">
            <v>нд</v>
          </cell>
          <cell r="BB51" t="str">
            <v>нд</v>
          </cell>
          <cell r="BC51" t="str">
            <v>нд</v>
          </cell>
          <cell r="BD51" t="str">
            <v>нд</v>
          </cell>
          <cell r="BE51" t="str">
            <v>нд</v>
          </cell>
          <cell r="BF51" t="str">
            <v>нд</v>
          </cell>
          <cell r="BG51" t="str">
            <v>нд</v>
          </cell>
          <cell r="BH51" t="str">
            <v>нд</v>
          </cell>
          <cell r="BI51" t="str">
            <v>нд</v>
          </cell>
          <cell r="BJ51" t="str">
            <v>нд</v>
          </cell>
          <cell r="BK51" t="str">
            <v>нд</v>
          </cell>
        </row>
        <row r="52">
          <cell r="C52" t="str">
            <v>Г</v>
          </cell>
          <cell r="D52" t="str">
            <v>нд</v>
          </cell>
          <cell r="E52" t="str">
            <v>нд</v>
          </cell>
          <cell r="F52" t="str">
            <v>нд</v>
          </cell>
          <cell r="G52" t="str">
            <v>нд</v>
          </cell>
          <cell r="H52" t="str">
            <v>нд</v>
          </cell>
          <cell r="I52" t="str">
            <v>нд</v>
          </cell>
          <cell r="J52" t="str">
            <v>нд</v>
          </cell>
          <cell r="K52" t="str">
            <v>нд</v>
          </cell>
          <cell r="L52" t="str">
            <v>нд</v>
          </cell>
          <cell r="M52" t="str">
            <v>нд</v>
          </cell>
          <cell r="N52" t="str">
            <v>нд</v>
          </cell>
          <cell r="O52" t="str">
            <v>нд</v>
          </cell>
          <cell r="P52" t="str">
            <v>нд</v>
          </cell>
          <cell r="Q52" t="str">
            <v>нд</v>
          </cell>
          <cell r="R52" t="str">
            <v>нд</v>
          </cell>
          <cell r="S52" t="str">
            <v>нд</v>
          </cell>
          <cell r="T52" t="str">
            <v>нд</v>
          </cell>
          <cell r="U52" t="str">
            <v>нд</v>
          </cell>
          <cell r="V52" t="str">
            <v>нд</v>
          </cell>
          <cell r="W52" t="str">
            <v>нд</v>
          </cell>
          <cell r="X52" t="str">
            <v>нд</v>
          </cell>
          <cell r="Y52" t="str">
            <v>нд</v>
          </cell>
          <cell r="Z52" t="str">
            <v>нд</v>
          </cell>
          <cell r="AA52" t="str">
            <v>нд</v>
          </cell>
          <cell r="AB52">
            <v>4</v>
          </cell>
          <cell r="AC52" t="str">
            <v>нд</v>
          </cell>
          <cell r="AD52" t="str">
            <v>нд</v>
          </cell>
          <cell r="AE52" t="str">
            <v>нд</v>
          </cell>
          <cell r="AF52" t="str">
            <v>нд</v>
          </cell>
          <cell r="AG52">
            <v>1</v>
          </cell>
          <cell r="AH52" t="str">
            <v>нд</v>
          </cell>
          <cell r="AI52" t="str">
            <v>нд</v>
          </cell>
          <cell r="AJ52" t="str">
            <v>нд</v>
          </cell>
          <cell r="AK52" t="str">
            <v>нд</v>
          </cell>
          <cell r="AL52" t="str">
            <v>нд</v>
          </cell>
          <cell r="AM52" t="str">
            <v>нд</v>
          </cell>
          <cell r="AN52" t="str">
            <v>нд</v>
          </cell>
          <cell r="AO52" t="str">
            <v>нд</v>
          </cell>
          <cell r="AP52" t="str">
            <v>нд</v>
          </cell>
          <cell r="AQ52" t="str">
            <v>нд</v>
          </cell>
          <cell r="AR52" t="str">
            <v>нд</v>
          </cell>
          <cell r="AS52" t="str">
            <v>нд</v>
          </cell>
          <cell r="AT52" t="str">
            <v>нд</v>
          </cell>
          <cell r="AU52" t="str">
            <v>нд</v>
          </cell>
          <cell r="AV52" t="str">
            <v>нд</v>
          </cell>
          <cell r="AW52" t="str">
            <v>нд</v>
          </cell>
          <cell r="AX52" t="str">
            <v>нд</v>
          </cell>
          <cell r="AY52" t="str">
            <v>нд</v>
          </cell>
          <cell r="AZ52" t="str">
            <v>нд</v>
          </cell>
          <cell r="BA52" t="str">
            <v>нд</v>
          </cell>
          <cell r="BB52" t="str">
            <v>нд</v>
          </cell>
          <cell r="BC52" t="str">
            <v>нд</v>
          </cell>
          <cell r="BD52" t="str">
            <v>нд</v>
          </cell>
          <cell r="BE52" t="str">
            <v>нд</v>
          </cell>
          <cell r="BF52" t="str">
            <v>нд</v>
          </cell>
          <cell r="BG52" t="str">
            <v>нд</v>
          </cell>
          <cell r="BH52" t="str">
            <v>нд</v>
          </cell>
          <cell r="BI52" t="str">
            <v>нд</v>
          </cell>
          <cell r="BJ52" t="str">
            <v>нд</v>
          </cell>
          <cell r="BK52" t="str">
            <v>нд</v>
          </cell>
        </row>
        <row r="53">
          <cell r="C53" t="str">
            <v>L_001</v>
          </cell>
          <cell r="D53" t="str">
            <v>нд</v>
          </cell>
          <cell r="E53" t="str">
            <v>нд</v>
          </cell>
          <cell r="F53" t="str">
            <v>нд</v>
          </cell>
          <cell r="G53" t="str">
            <v>нд</v>
          </cell>
          <cell r="H53" t="str">
            <v>нд</v>
          </cell>
          <cell r="I53" t="str">
            <v>нд</v>
          </cell>
          <cell r="J53" t="str">
            <v>нд</v>
          </cell>
          <cell r="K53" t="str">
            <v>нд</v>
          </cell>
          <cell r="L53" t="str">
            <v>нд</v>
          </cell>
          <cell r="M53" t="str">
            <v>нд</v>
          </cell>
          <cell r="N53" t="str">
            <v>нд</v>
          </cell>
          <cell r="O53" t="str">
            <v>нд</v>
          </cell>
          <cell r="P53" t="str">
            <v>нд</v>
          </cell>
          <cell r="Q53" t="str">
            <v>нд</v>
          </cell>
          <cell r="R53" t="str">
            <v>нд</v>
          </cell>
          <cell r="S53" t="str">
            <v>нд</v>
          </cell>
          <cell r="T53" t="str">
            <v>нд</v>
          </cell>
          <cell r="U53" t="str">
            <v>нд</v>
          </cell>
          <cell r="V53" t="str">
            <v>нд</v>
          </cell>
          <cell r="W53" t="str">
            <v>нд</v>
          </cell>
          <cell r="X53" t="str">
            <v>нд</v>
          </cell>
          <cell r="Y53" t="str">
            <v>нд</v>
          </cell>
          <cell r="Z53" t="str">
            <v>нд</v>
          </cell>
          <cell r="AA53" t="str">
            <v>нд</v>
          </cell>
          <cell r="AB53" t="str">
            <v>нд</v>
          </cell>
          <cell r="AC53" t="str">
            <v>нд</v>
          </cell>
          <cell r="AD53" t="str">
            <v>нд</v>
          </cell>
          <cell r="AE53" t="str">
            <v>нд</v>
          </cell>
          <cell r="AF53" t="str">
            <v>нд</v>
          </cell>
          <cell r="AG53" t="str">
            <v>нд</v>
          </cell>
          <cell r="AH53" t="str">
            <v>нд</v>
          </cell>
          <cell r="AI53" t="str">
            <v>нд</v>
          </cell>
          <cell r="AJ53" t="str">
            <v>нд</v>
          </cell>
          <cell r="AK53" t="str">
            <v>нд</v>
          </cell>
          <cell r="AL53" t="str">
            <v>нд</v>
          </cell>
          <cell r="AM53" t="str">
            <v>нд</v>
          </cell>
          <cell r="AN53" t="str">
            <v>нд</v>
          </cell>
          <cell r="AO53" t="str">
            <v>нд</v>
          </cell>
          <cell r="AP53" t="str">
            <v>нд</v>
          </cell>
          <cell r="AQ53" t="str">
            <v>нд</v>
          </cell>
          <cell r="AR53" t="str">
            <v>нд</v>
          </cell>
          <cell r="AS53" t="str">
            <v>нд</v>
          </cell>
          <cell r="AT53" t="str">
            <v>нд</v>
          </cell>
          <cell r="AU53" t="str">
            <v>нд</v>
          </cell>
          <cell r="AV53" t="str">
            <v>нд</v>
          </cell>
          <cell r="AW53" t="str">
            <v>нд</v>
          </cell>
          <cell r="AX53" t="str">
            <v>нд</v>
          </cell>
          <cell r="AY53" t="str">
            <v>нд</v>
          </cell>
          <cell r="AZ53" t="str">
            <v>нд</v>
          </cell>
          <cell r="BA53" t="str">
            <v>нд</v>
          </cell>
          <cell r="BB53" t="str">
            <v>нд</v>
          </cell>
          <cell r="BC53" t="str">
            <v>нд</v>
          </cell>
          <cell r="BD53" t="str">
            <v>нд</v>
          </cell>
          <cell r="BE53" t="str">
            <v>нд</v>
          </cell>
          <cell r="BF53" t="str">
            <v>нд</v>
          </cell>
          <cell r="BG53" t="str">
            <v>нд</v>
          </cell>
          <cell r="BH53" t="str">
            <v>нд</v>
          </cell>
          <cell r="BI53" t="str">
            <v>нд</v>
          </cell>
          <cell r="BJ53" t="str">
            <v>нд</v>
          </cell>
          <cell r="BK53" t="str">
            <v>нд</v>
          </cell>
        </row>
        <row r="54">
          <cell r="C54" t="str">
            <v>M_007</v>
          </cell>
          <cell r="D54" t="str">
            <v>нд</v>
          </cell>
          <cell r="E54" t="str">
            <v>нд</v>
          </cell>
          <cell r="F54" t="str">
            <v>нд</v>
          </cell>
          <cell r="G54" t="str">
            <v>нд</v>
          </cell>
          <cell r="H54" t="str">
            <v>нд</v>
          </cell>
          <cell r="I54" t="str">
            <v>нд</v>
          </cell>
          <cell r="J54" t="str">
            <v>нд</v>
          </cell>
          <cell r="K54" t="str">
            <v>нд</v>
          </cell>
          <cell r="L54" t="str">
            <v>нд</v>
          </cell>
          <cell r="M54" t="str">
            <v>нд</v>
          </cell>
          <cell r="N54" t="str">
            <v>нд</v>
          </cell>
          <cell r="O54" t="str">
            <v>нд</v>
          </cell>
          <cell r="P54" t="str">
            <v>нд</v>
          </cell>
          <cell r="Q54" t="str">
            <v>нд</v>
          </cell>
          <cell r="R54" t="str">
            <v>нд</v>
          </cell>
          <cell r="S54" t="str">
            <v>нд</v>
          </cell>
          <cell r="T54" t="str">
            <v>нд</v>
          </cell>
          <cell r="U54" t="str">
            <v>нд</v>
          </cell>
          <cell r="V54" t="str">
            <v>нд</v>
          </cell>
          <cell r="W54" t="str">
            <v>нд</v>
          </cell>
          <cell r="X54" t="str">
            <v>нд</v>
          </cell>
          <cell r="Y54" t="str">
            <v>нд</v>
          </cell>
          <cell r="Z54" t="str">
            <v>нд</v>
          </cell>
          <cell r="AA54" t="str">
            <v>нд</v>
          </cell>
          <cell r="AB54" t="str">
            <v>нд</v>
          </cell>
          <cell r="AC54" t="str">
            <v>нд</v>
          </cell>
          <cell r="AD54" t="str">
            <v>нд</v>
          </cell>
          <cell r="AE54" t="str">
            <v>нд</v>
          </cell>
          <cell r="AF54" t="str">
            <v>нд</v>
          </cell>
          <cell r="AG54" t="str">
            <v>нд</v>
          </cell>
          <cell r="AH54" t="str">
            <v>нд</v>
          </cell>
          <cell r="AI54" t="str">
            <v>нд</v>
          </cell>
          <cell r="AJ54" t="str">
            <v>нд</v>
          </cell>
          <cell r="AK54" t="str">
            <v>нд</v>
          </cell>
          <cell r="AL54" t="str">
            <v>нд</v>
          </cell>
          <cell r="AM54" t="str">
            <v>нд</v>
          </cell>
          <cell r="AN54" t="str">
            <v>нд</v>
          </cell>
          <cell r="AO54" t="str">
            <v>нд</v>
          </cell>
          <cell r="AP54" t="str">
            <v>нд</v>
          </cell>
          <cell r="AQ54" t="str">
            <v>нд</v>
          </cell>
          <cell r="AR54" t="str">
            <v>нд</v>
          </cell>
          <cell r="AS54" t="str">
            <v>нд</v>
          </cell>
          <cell r="AT54" t="str">
            <v>нд</v>
          </cell>
          <cell r="AU54" t="str">
            <v>нд</v>
          </cell>
          <cell r="AV54" t="str">
            <v>нд</v>
          </cell>
          <cell r="AW54" t="str">
            <v>нд</v>
          </cell>
          <cell r="AX54" t="str">
            <v>нд</v>
          </cell>
          <cell r="AY54" t="str">
            <v>нд</v>
          </cell>
          <cell r="AZ54" t="str">
            <v>нд</v>
          </cell>
          <cell r="BA54" t="str">
            <v>нд</v>
          </cell>
          <cell r="BB54" t="str">
            <v>нд</v>
          </cell>
          <cell r="BC54" t="str">
            <v>нд</v>
          </cell>
          <cell r="BD54" t="str">
            <v>нд</v>
          </cell>
          <cell r="BE54" t="str">
            <v>нд</v>
          </cell>
          <cell r="BF54" t="str">
            <v>нд</v>
          </cell>
          <cell r="BG54" t="str">
            <v>нд</v>
          </cell>
          <cell r="BH54" t="str">
            <v>нд</v>
          </cell>
          <cell r="BI54" t="str">
            <v>нд</v>
          </cell>
          <cell r="BJ54" t="str">
            <v>нд</v>
          </cell>
          <cell r="BK54" t="str">
            <v>нд</v>
          </cell>
        </row>
        <row r="55">
          <cell r="C55" t="str">
            <v>N_007</v>
          </cell>
          <cell r="D55" t="str">
            <v>нд</v>
          </cell>
          <cell r="E55" t="str">
            <v>нд</v>
          </cell>
          <cell r="F55" t="str">
            <v>нд</v>
          </cell>
          <cell r="G55" t="str">
            <v>нд</v>
          </cell>
          <cell r="H55" t="str">
            <v>нд</v>
          </cell>
          <cell r="I55" t="str">
            <v>нд</v>
          </cell>
          <cell r="J55" t="str">
            <v>нд</v>
          </cell>
          <cell r="K55" t="str">
            <v>нд</v>
          </cell>
          <cell r="L55" t="str">
            <v>нд</v>
          </cell>
          <cell r="M55" t="str">
            <v>нд</v>
          </cell>
          <cell r="N55" t="str">
            <v>нд</v>
          </cell>
          <cell r="O55" t="str">
            <v>нд</v>
          </cell>
          <cell r="P55" t="str">
            <v>нд</v>
          </cell>
          <cell r="Q55" t="str">
            <v>нд</v>
          </cell>
          <cell r="R55" t="str">
            <v>нд</v>
          </cell>
          <cell r="S55" t="str">
            <v>нд</v>
          </cell>
          <cell r="T55" t="str">
            <v>нд</v>
          </cell>
          <cell r="U55" t="str">
            <v>нд</v>
          </cell>
          <cell r="V55" t="str">
            <v>нд</v>
          </cell>
          <cell r="W55" t="str">
            <v>нд</v>
          </cell>
          <cell r="X55" t="str">
            <v>нд</v>
          </cell>
          <cell r="Y55" t="str">
            <v>нд</v>
          </cell>
          <cell r="Z55" t="str">
            <v>нд</v>
          </cell>
          <cell r="AA55" t="str">
            <v>нд</v>
          </cell>
          <cell r="AB55" t="str">
            <v>нд</v>
          </cell>
          <cell r="AC55" t="str">
            <v>нд</v>
          </cell>
          <cell r="AD55" t="str">
            <v>нд</v>
          </cell>
          <cell r="AE55" t="str">
            <v>нд</v>
          </cell>
          <cell r="AF55" t="str">
            <v>нд</v>
          </cell>
          <cell r="AG55" t="str">
            <v>нд</v>
          </cell>
          <cell r="AH55" t="str">
            <v>нд</v>
          </cell>
          <cell r="AI55" t="str">
            <v>нд</v>
          </cell>
          <cell r="AJ55" t="str">
            <v>нд</v>
          </cell>
          <cell r="AK55" t="str">
            <v>нд</v>
          </cell>
          <cell r="AL55" t="str">
            <v>нд</v>
          </cell>
          <cell r="AM55" t="str">
            <v>нд</v>
          </cell>
          <cell r="AN55" t="str">
            <v>нд</v>
          </cell>
          <cell r="AO55" t="str">
            <v>нд</v>
          </cell>
          <cell r="AP55" t="str">
            <v>нд</v>
          </cell>
          <cell r="AQ55" t="str">
            <v>нд</v>
          </cell>
          <cell r="AR55" t="str">
            <v>нд</v>
          </cell>
          <cell r="AS55" t="str">
            <v>нд</v>
          </cell>
          <cell r="AT55" t="str">
            <v>нд</v>
          </cell>
          <cell r="AU55" t="str">
            <v>нд</v>
          </cell>
          <cell r="AV55" t="str">
            <v>нд</v>
          </cell>
          <cell r="AW55" t="str">
            <v>нд</v>
          </cell>
          <cell r="AX55" t="str">
            <v>нд</v>
          </cell>
          <cell r="AY55" t="str">
            <v>нд</v>
          </cell>
          <cell r="AZ55" t="str">
            <v>нд</v>
          </cell>
          <cell r="BA55" t="str">
            <v>нд</v>
          </cell>
          <cell r="BB55" t="str">
            <v>нд</v>
          </cell>
          <cell r="BC55" t="str">
            <v>нд</v>
          </cell>
          <cell r="BD55" t="str">
            <v>нд</v>
          </cell>
          <cell r="BE55" t="str">
            <v>нд</v>
          </cell>
          <cell r="BF55" t="str">
            <v>нд</v>
          </cell>
          <cell r="BG55" t="str">
            <v>нд</v>
          </cell>
          <cell r="BH55" t="str">
            <v>нд</v>
          </cell>
          <cell r="BI55" t="str">
            <v>нд</v>
          </cell>
          <cell r="BJ55" t="str">
            <v>нд</v>
          </cell>
          <cell r="BK55" t="str">
            <v>нд</v>
          </cell>
        </row>
        <row r="56">
          <cell r="C56" t="str">
            <v>L_009</v>
          </cell>
          <cell r="D56" t="str">
            <v>нд</v>
          </cell>
          <cell r="E56" t="str">
            <v>нд</v>
          </cell>
          <cell r="F56" t="str">
            <v>нд</v>
          </cell>
          <cell r="G56" t="str">
            <v>нд</v>
          </cell>
          <cell r="H56" t="str">
            <v>нд</v>
          </cell>
          <cell r="I56" t="str">
            <v>нд</v>
          </cell>
          <cell r="J56" t="str">
            <v>нд</v>
          </cell>
          <cell r="K56" t="str">
            <v>нд</v>
          </cell>
          <cell r="L56" t="str">
            <v>нд</v>
          </cell>
          <cell r="M56" t="str">
            <v>нд</v>
          </cell>
          <cell r="N56" t="str">
            <v>нд</v>
          </cell>
          <cell r="O56" t="str">
            <v>нд</v>
          </cell>
          <cell r="P56" t="str">
            <v>нд</v>
          </cell>
          <cell r="Q56" t="str">
            <v>нд</v>
          </cell>
          <cell r="R56" t="str">
            <v>нд</v>
          </cell>
          <cell r="S56" t="str">
            <v>нд</v>
          </cell>
          <cell r="T56" t="str">
            <v>нд</v>
          </cell>
          <cell r="U56" t="str">
            <v>нд</v>
          </cell>
          <cell r="V56" t="str">
            <v>нд</v>
          </cell>
          <cell r="W56" t="str">
            <v>нд</v>
          </cell>
          <cell r="X56" t="str">
            <v>нд</v>
          </cell>
          <cell r="Y56" t="str">
            <v>нд</v>
          </cell>
          <cell r="Z56" t="str">
            <v>нд</v>
          </cell>
          <cell r="AA56" t="str">
            <v>нд</v>
          </cell>
          <cell r="AB56" t="str">
            <v>нд</v>
          </cell>
          <cell r="AC56" t="str">
            <v>нд</v>
          </cell>
          <cell r="AD56" t="str">
            <v>нд</v>
          </cell>
          <cell r="AE56" t="str">
            <v>нд</v>
          </cell>
          <cell r="AF56" t="str">
            <v>нд</v>
          </cell>
          <cell r="AG56" t="str">
            <v>нд</v>
          </cell>
          <cell r="AH56" t="str">
            <v>нд</v>
          </cell>
          <cell r="AI56" t="str">
            <v>нд</v>
          </cell>
          <cell r="AJ56" t="str">
            <v>нд</v>
          </cell>
          <cell r="AK56" t="str">
            <v>нд</v>
          </cell>
          <cell r="AL56" t="str">
            <v>нд</v>
          </cell>
          <cell r="AM56" t="str">
            <v>нд</v>
          </cell>
          <cell r="AN56" t="str">
            <v>нд</v>
          </cell>
          <cell r="AO56" t="str">
            <v>нд</v>
          </cell>
          <cell r="AP56" t="str">
            <v>нд</v>
          </cell>
          <cell r="AQ56" t="str">
            <v>нд</v>
          </cell>
          <cell r="AR56" t="str">
            <v>нд</v>
          </cell>
          <cell r="AS56" t="str">
            <v>нд</v>
          </cell>
          <cell r="AT56" t="str">
            <v>нд</v>
          </cell>
          <cell r="AU56" t="str">
            <v>нд</v>
          </cell>
          <cell r="AV56" t="str">
            <v>нд</v>
          </cell>
          <cell r="AW56" t="str">
            <v>нд</v>
          </cell>
          <cell r="AX56" t="str">
            <v>нд</v>
          </cell>
          <cell r="AY56" t="str">
            <v>нд</v>
          </cell>
          <cell r="AZ56" t="str">
            <v>нд</v>
          </cell>
          <cell r="BA56" t="str">
            <v>нд</v>
          </cell>
          <cell r="BB56" t="str">
            <v>нд</v>
          </cell>
          <cell r="BC56" t="str">
            <v>нд</v>
          </cell>
          <cell r="BD56" t="str">
            <v>нд</v>
          </cell>
          <cell r="BE56" t="str">
            <v>нд</v>
          </cell>
          <cell r="BF56" t="str">
            <v>нд</v>
          </cell>
          <cell r="BG56" t="str">
            <v>нд</v>
          </cell>
          <cell r="BH56" t="str">
            <v>нд</v>
          </cell>
          <cell r="BI56" t="str">
            <v>нд</v>
          </cell>
          <cell r="BJ56" t="str">
            <v>нд</v>
          </cell>
          <cell r="BK56" t="str">
            <v>нд</v>
          </cell>
        </row>
        <row r="57">
          <cell r="C57" t="str">
            <v>M_013</v>
          </cell>
          <cell r="D57" t="str">
            <v>нд</v>
          </cell>
          <cell r="E57" t="str">
            <v>нд</v>
          </cell>
          <cell r="F57" t="str">
            <v>нд</v>
          </cell>
          <cell r="G57" t="str">
            <v>нд</v>
          </cell>
          <cell r="H57" t="str">
            <v>нд</v>
          </cell>
          <cell r="I57" t="str">
            <v>нд</v>
          </cell>
          <cell r="J57" t="str">
            <v>нд</v>
          </cell>
          <cell r="K57" t="str">
            <v>нд</v>
          </cell>
          <cell r="L57" t="str">
            <v>нд</v>
          </cell>
          <cell r="M57" t="str">
            <v>нд</v>
          </cell>
          <cell r="N57" t="str">
            <v>нд</v>
          </cell>
          <cell r="O57" t="str">
            <v>нд</v>
          </cell>
          <cell r="P57" t="str">
            <v>нд</v>
          </cell>
          <cell r="Q57" t="str">
            <v>нд</v>
          </cell>
          <cell r="R57" t="str">
            <v>нд</v>
          </cell>
          <cell r="S57" t="str">
            <v>нд</v>
          </cell>
          <cell r="T57" t="str">
            <v>нд</v>
          </cell>
          <cell r="U57" t="str">
            <v>нд</v>
          </cell>
          <cell r="V57" t="str">
            <v>нд</v>
          </cell>
          <cell r="W57" t="str">
            <v>нд</v>
          </cell>
          <cell r="X57" t="str">
            <v>нд</v>
          </cell>
          <cell r="Y57" t="str">
            <v>нд</v>
          </cell>
          <cell r="Z57" t="str">
            <v>нд</v>
          </cell>
          <cell r="AA57" t="str">
            <v>нд</v>
          </cell>
          <cell r="AB57" t="str">
            <v>нд</v>
          </cell>
          <cell r="AC57" t="str">
            <v>нд</v>
          </cell>
          <cell r="AD57" t="str">
            <v>нд</v>
          </cell>
          <cell r="AE57" t="str">
            <v>нд</v>
          </cell>
          <cell r="AF57" t="str">
            <v>нд</v>
          </cell>
          <cell r="AG57" t="str">
            <v>нд</v>
          </cell>
          <cell r="AH57" t="str">
            <v>нд</v>
          </cell>
          <cell r="AI57" t="str">
            <v>нд</v>
          </cell>
          <cell r="AJ57" t="str">
            <v>нд</v>
          </cell>
          <cell r="AK57" t="str">
            <v>нд</v>
          </cell>
          <cell r="AL57" t="str">
            <v>нд</v>
          </cell>
          <cell r="AM57" t="str">
            <v>нд</v>
          </cell>
          <cell r="AN57" t="str">
            <v>нд</v>
          </cell>
          <cell r="AO57" t="str">
            <v>нд</v>
          </cell>
          <cell r="AP57" t="str">
            <v>нд</v>
          </cell>
          <cell r="AQ57" t="str">
            <v>нд</v>
          </cell>
          <cell r="AR57" t="str">
            <v>нд</v>
          </cell>
          <cell r="AS57" t="str">
            <v>нд</v>
          </cell>
          <cell r="AT57" t="str">
            <v>нд</v>
          </cell>
          <cell r="AU57" t="str">
            <v>нд</v>
          </cell>
          <cell r="AV57" t="str">
            <v>нд</v>
          </cell>
          <cell r="AW57" t="str">
            <v>нд</v>
          </cell>
          <cell r="AX57" t="str">
            <v>нд</v>
          </cell>
          <cell r="AY57" t="str">
            <v>нд</v>
          </cell>
          <cell r="AZ57" t="str">
            <v>нд</v>
          </cell>
          <cell r="BA57" t="str">
            <v>нд</v>
          </cell>
          <cell r="BB57" t="str">
            <v>нд</v>
          </cell>
          <cell r="BC57" t="str">
            <v>нд</v>
          </cell>
          <cell r="BD57" t="str">
            <v>нд</v>
          </cell>
          <cell r="BE57" t="str">
            <v>нд</v>
          </cell>
          <cell r="BF57" t="str">
            <v>нд</v>
          </cell>
          <cell r="BG57" t="str">
            <v>нд</v>
          </cell>
          <cell r="BH57" t="str">
            <v>нд</v>
          </cell>
          <cell r="BI57" t="str">
            <v>нд</v>
          </cell>
          <cell r="BJ57" t="str">
            <v>нд</v>
          </cell>
          <cell r="BK57" t="str">
            <v>нд</v>
          </cell>
        </row>
        <row r="58">
          <cell r="C58" t="str">
            <v>M_014</v>
          </cell>
          <cell r="D58" t="str">
            <v>нд</v>
          </cell>
          <cell r="E58" t="str">
            <v>нд</v>
          </cell>
          <cell r="F58" t="str">
            <v>нд</v>
          </cell>
          <cell r="G58" t="str">
            <v>нд</v>
          </cell>
          <cell r="H58" t="str">
            <v>нд</v>
          </cell>
          <cell r="I58" t="str">
            <v>нд</v>
          </cell>
          <cell r="J58" t="str">
            <v>нд</v>
          </cell>
          <cell r="K58" t="str">
            <v>нд</v>
          </cell>
          <cell r="L58" t="str">
            <v>нд</v>
          </cell>
          <cell r="M58" t="str">
            <v>нд</v>
          </cell>
          <cell r="N58" t="str">
            <v>нд</v>
          </cell>
          <cell r="O58" t="str">
            <v>нд</v>
          </cell>
          <cell r="P58" t="str">
            <v>нд</v>
          </cell>
          <cell r="Q58" t="str">
            <v>нд</v>
          </cell>
          <cell r="R58" t="str">
            <v>нд</v>
          </cell>
          <cell r="S58" t="str">
            <v>нд</v>
          </cell>
          <cell r="T58" t="str">
            <v>нд</v>
          </cell>
          <cell r="U58" t="str">
            <v>нд</v>
          </cell>
          <cell r="V58" t="str">
            <v>нд</v>
          </cell>
          <cell r="W58" t="str">
            <v>нд</v>
          </cell>
          <cell r="X58" t="str">
            <v>нд</v>
          </cell>
          <cell r="Y58" t="str">
            <v>нд</v>
          </cell>
          <cell r="Z58" t="str">
            <v>нд</v>
          </cell>
          <cell r="AA58" t="str">
            <v>нд</v>
          </cell>
          <cell r="AB58" t="str">
            <v>нд</v>
          </cell>
          <cell r="AC58" t="str">
            <v>нд</v>
          </cell>
          <cell r="AD58" t="str">
            <v>нд</v>
          </cell>
          <cell r="AE58" t="str">
            <v>нд</v>
          </cell>
          <cell r="AF58" t="str">
            <v>нд</v>
          </cell>
          <cell r="AG58" t="str">
            <v>нд</v>
          </cell>
          <cell r="AH58" t="str">
            <v>нд</v>
          </cell>
          <cell r="AI58" t="str">
            <v>нд</v>
          </cell>
          <cell r="AJ58" t="str">
            <v>нд</v>
          </cell>
          <cell r="AK58" t="str">
            <v>нд</v>
          </cell>
          <cell r="AL58" t="str">
            <v>нд</v>
          </cell>
          <cell r="AM58" t="str">
            <v>нд</v>
          </cell>
          <cell r="AN58" t="str">
            <v>нд</v>
          </cell>
          <cell r="AO58" t="str">
            <v>нд</v>
          </cell>
          <cell r="AP58" t="str">
            <v>нд</v>
          </cell>
          <cell r="AQ58" t="str">
            <v>нд</v>
          </cell>
          <cell r="AR58" t="str">
            <v>нд</v>
          </cell>
          <cell r="AS58" t="str">
            <v>нд</v>
          </cell>
          <cell r="AT58" t="str">
            <v>нд</v>
          </cell>
          <cell r="AU58" t="str">
            <v>нд</v>
          </cell>
          <cell r="AV58" t="str">
            <v>нд</v>
          </cell>
          <cell r="AW58" t="str">
            <v>нд</v>
          </cell>
          <cell r="AX58" t="str">
            <v>нд</v>
          </cell>
          <cell r="AY58" t="str">
            <v>нд</v>
          </cell>
          <cell r="AZ58" t="str">
            <v>нд</v>
          </cell>
          <cell r="BA58" t="str">
            <v>нд</v>
          </cell>
          <cell r="BB58" t="str">
            <v>нд</v>
          </cell>
          <cell r="BC58" t="str">
            <v>нд</v>
          </cell>
          <cell r="BD58" t="str">
            <v>нд</v>
          </cell>
          <cell r="BE58" t="str">
            <v>нд</v>
          </cell>
          <cell r="BF58" t="str">
            <v>нд</v>
          </cell>
          <cell r="BG58" t="str">
            <v>нд</v>
          </cell>
          <cell r="BH58" t="str">
            <v>нд</v>
          </cell>
          <cell r="BI58" t="str">
            <v>нд</v>
          </cell>
          <cell r="BJ58" t="str">
            <v>нд</v>
          </cell>
          <cell r="BK58" t="str">
            <v>нд</v>
          </cell>
        </row>
        <row r="59">
          <cell r="C59" t="str">
            <v>M_015</v>
          </cell>
          <cell r="D59" t="str">
            <v>нд</v>
          </cell>
          <cell r="E59" t="str">
            <v>нд</v>
          </cell>
          <cell r="F59" t="str">
            <v>нд</v>
          </cell>
          <cell r="G59" t="str">
            <v>нд</v>
          </cell>
          <cell r="H59" t="str">
            <v>нд</v>
          </cell>
          <cell r="I59" t="str">
            <v>нд</v>
          </cell>
          <cell r="J59" t="str">
            <v>нд</v>
          </cell>
          <cell r="K59" t="str">
            <v>нд</v>
          </cell>
          <cell r="L59" t="str">
            <v>нд</v>
          </cell>
          <cell r="M59" t="str">
            <v>нд</v>
          </cell>
          <cell r="N59" t="str">
            <v>нд</v>
          </cell>
          <cell r="O59" t="str">
            <v>нд</v>
          </cell>
          <cell r="P59" t="str">
            <v>нд</v>
          </cell>
          <cell r="Q59" t="str">
            <v>нд</v>
          </cell>
          <cell r="R59" t="str">
            <v>нд</v>
          </cell>
          <cell r="S59" t="str">
            <v>нд</v>
          </cell>
          <cell r="T59" t="str">
            <v>нд</v>
          </cell>
          <cell r="U59" t="str">
            <v>нд</v>
          </cell>
          <cell r="V59" t="str">
            <v>нд</v>
          </cell>
          <cell r="W59" t="str">
            <v>нд</v>
          </cell>
          <cell r="X59" t="str">
            <v>нд</v>
          </cell>
          <cell r="Y59" t="str">
            <v>нд</v>
          </cell>
          <cell r="Z59" t="str">
            <v>нд</v>
          </cell>
          <cell r="AA59" t="str">
            <v>нд</v>
          </cell>
          <cell r="AB59" t="str">
            <v>нд</v>
          </cell>
          <cell r="AC59" t="str">
            <v>нд</v>
          </cell>
          <cell r="AD59" t="str">
            <v>нд</v>
          </cell>
          <cell r="AE59" t="str">
            <v>нд</v>
          </cell>
          <cell r="AF59" t="str">
            <v>нд</v>
          </cell>
          <cell r="AG59" t="str">
            <v>нд</v>
          </cell>
          <cell r="AH59" t="str">
            <v>нд</v>
          </cell>
          <cell r="AI59" t="str">
            <v>нд</v>
          </cell>
          <cell r="AJ59" t="str">
            <v>нд</v>
          </cell>
          <cell r="AK59" t="str">
            <v>нд</v>
          </cell>
          <cell r="AL59" t="str">
            <v>нд</v>
          </cell>
          <cell r="AM59" t="str">
            <v>нд</v>
          </cell>
          <cell r="AN59" t="str">
            <v>нд</v>
          </cell>
          <cell r="AO59" t="str">
            <v>нд</v>
          </cell>
          <cell r="AP59" t="str">
            <v>нд</v>
          </cell>
          <cell r="AQ59" t="str">
            <v>нд</v>
          </cell>
          <cell r="AR59" t="str">
            <v>нд</v>
          </cell>
          <cell r="AS59" t="str">
            <v>нд</v>
          </cell>
          <cell r="AT59" t="str">
            <v>нд</v>
          </cell>
          <cell r="AU59" t="str">
            <v>нд</v>
          </cell>
          <cell r="AV59" t="str">
            <v>нд</v>
          </cell>
          <cell r="AW59" t="str">
            <v>нд</v>
          </cell>
          <cell r="AX59" t="str">
            <v>нд</v>
          </cell>
          <cell r="AY59" t="str">
            <v>нд</v>
          </cell>
          <cell r="AZ59" t="str">
            <v>нд</v>
          </cell>
          <cell r="BA59" t="str">
            <v>нд</v>
          </cell>
          <cell r="BB59" t="str">
            <v>нд</v>
          </cell>
          <cell r="BC59" t="str">
            <v>нд</v>
          </cell>
          <cell r="BD59" t="str">
            <v>нд</v>
          </cell>
          <cell r="BE59" t="str">
            <v>нд</v>
          </cell>
          <cell r="BF59" t="str">
            <v>нд</v>
          </cell>
          <cell r="BG59" t="str">
            <v>нд</v>
          </cell>
          <cell r="BH59" t="str">
            <v>нд</v>
          </cell>
          <cell r="BI59" t="str">
            <v>нд</v>
          </cell>
          <cell r="BJ59" t="str">
            <v>нд</v>
          </cell>
          <cell r="BK59" t="str">
            <v>нд</v>
          </cell>
        </row>
        <row r="60">
          <cell r="C60" t="str">
            <v>O_001</v>
          </cell>
          <cell r="D60" t="str">
            <v>нд</v>
          </cell>
          <cell r="E60" t="str">
            <v>нд</v>
          </cell>
          <cell r="F60" t="str">
            <v>нд</v>
          </cell>
          <cell r="G60" t="str">
            <v>нд</v>
          </cell>
          <cell r="H60" t="str">
            <v>нд</v>
          </cell>
          <cell r="I60" t="str">
            <v>нд</v>
          </cell>
          <cell r="J60" t="str">
            <v>нд</v>
          </cell>
          <cell r="K60" t="str">
            <v>нд</v>
          </cell>
          <cell r="L60" t="str">
            <v>нд</v>
          </cell>
          <cell r="M60" t="str">
            <v>нд</v>
          </cell>
          <cell r="N60" t="str">
            <v>нд</v>
          </cell>
          <cell r="O60" t="str">
            <v>нд</v>
          </cell>
          <cell r="P60" t="str">
            <v>нд</v>
          </cell>
          <cell r="Q60" t="str">
            <v>нд</v>
          </cell>
          <cell r="R60" t="str">
            <v>нд</v>
          </cell>
          <cell r="S60" t="str">
            <v>нд</v>
          </cell>
          <cell r="T60" t="str">
            <v>нд</v>
          </cell>
          <cell r="U60" t="str">
            <v>нд</v>
          </cell>
          <cell r="V60" t="str">
            <v>нд</v>
          </cell>
          <cell r="W60" t="str">
            <v>нд</v>
          </cell>
          <cell r="X60" t="str">
            <v>нд</v>
          </cell>
          <cell r="Y60" t="str">
            <v>нд</v>
          </cell>
          <cell r="Z60" t="str">
            <v>нд</v>
          </cell>
          <cell r="AA60" t="str">
            <v>нд</v>
          </cell>
          <cell r="AB60">
            <v>4</v>
          </cell>
          <cell r="AC60" t="str">
            <v>нд</v>
          </cell>
          <cell r="AD60" t="str">
            <v>нд</v>
          </cell>
          <cell r="AE60" t="str">
            <v>нд</v>
          </cell>
          <cell r="AF60" t="str">
            <v>нд</v>
          </cell>
          <cell r="AG60">
            <v>1</v>
          </cell>
          <cell r="AH60" t="str">
            <v>нд</v>
          </cell>
          <cell r="AI60" t="str">
            <v>нд</v>
          </cell>
          <cell r="AJ60" t="str">
            <v>нд</v>
          </cell>
          <cell r="AK60" t="str">
            <v>нд</v>
          </cell>
          <cell r="AL60" t="str">
            <v>нд</v>
          </cell>
          <cell r="AM60" t="str">
            <v>нд</v>
          </cell>
          <cell r="AN60" t="str">
            <v>нд</v>
          </cell>
          <cell r="AO60" t="str">
            <v>нд</v>
          </cell>
          <cell r="AP60" t="str">
            <v>нд</v>
          </cell>
          <cell r="AQ60" t="str">
            <v>нд</v>
          </cell>
          <cell r="AR60" t="str">
            <v>нд</v>
          </cell>
          <cell r="AS60" t="str">
            <v>нд</v>
          </cell>
          <cell r="AT60" t="str">
            <v>нд</v>
          </cell>
          <cell r="AU60" t="str">
            <v>нд</v>
          </cell>
          <cell r="AV60" t="str">
            <v>нд</v>
          </cell>
          <cell r="AW60" t="str">
            <v>нд</v>
          </cell>
          <cell r="AX60" t="str">
            <v>нд</v>
          </cell>
          <cell r="AY60" t="str">
            <v>нд</v>
          </cell>
          <cell r="AZ60" t="str">
            <v>нд</v>
          </cell>
          <cell r="BA60" t="str">
            <v>нд</v>
          </cell>
          <cell r="BB60" t="str">
            <v>нд</v>
          </cell>
          <cell r="BC60" t="str">
            <v>нд</v>
          </cell>
          <cell r="BD60" t="str">
            <v>нд</v>
          </cell>
          <cell r="BE60" t="str">
            <v>нд</v>
          </cell>
          <cell r="BF60" t="str">
            <v>нд</v>
          </cell>
          <cell r="BG60" t="str">
            <v>нд</v>
          </cell>
          <cell r="BH60" t="str">
            <v>нд</v>
          </cell>
          <cell r="BI60" t="str">
            <v>нд</v>
          </cell>
          <cell r="BJ60" t="str">
            <v>нд</v>
          </cell>
          <cell r="BK60" t="str">
            <v>нд</v>
          </cell>
        </row>
        <row r="61">
          <cell r="C61" t="str">
            <v>О_003</v>
          </cell>
          <cell r="D61" t="str">
            <v>нд</v>
          </cell>
          <cell r="E61" t="str">
            <v>нд</v>
          </cell>
          <cell r="F61" t="str">
            <v>нд</v>
          </cell>
          <cell r="G61" t="str">
            <v>нд</v>
          </cell>
          <cell r="H61" t="str">
            <v>нд</v>
          </cell>
          <cell r="I61" t="str">
            <v>нд</v>
          </cell>
          <cell r="J61" t="str">
            <v>нд</v>
          </cell>
          <cell r="K61" t="str">
            <v>нд</v>
          </cell>
          <cell r="L61" t="str">
            <v>нд</v>
          </cell>
          <cell r="M61" t="str">
            <v>нд</v>
          </cell>
          <cell r="N61" t="str">
            <v>нд</v>
          </cell>
          <cell r="O61" t="str">
            <v>нд</v>
          </cell>
          <cell r="P61" t="str">
            <v>нд</v>
          </cell>
          <cell r="Q61" t="str">
            <v>нд</v>
          </cell>
          <cell r="R61" t="str">
            <v>нд</v>
          </cell>
          <cell r="S61" t="str">
            <v>нд</v>
          </cell>
          <cell r="T61" t="str">
            <v>нд</v>
          </cell>
          <cell r="U61" t="str">
            <v>нд</v>
          </cell>
          <cell r="V61" t="str">
            <v>нд</v>
          </cell>
          <cell r="W61" t="str">
            <v>нд</v>
          </cell>
          <cell r="X61" t="str">
            <v>нд</v>
          </cell>
          <cell r="Y61" t="str">
            <v>нд</v>
          </cell>
          <cell r="Z61" t="str">
            <v>нд</v>
          </cell>
          <cell r="AA61" t="str">
            <v>нд</v>
          </cell>
          <cell r="AB61" t="str">
            <v>нд</v>
          </cell>
          <cell r="AC61" t="str">
            <v>нд</v>
          </cell>
          <cell r="AD61" t="str">
            <v>нд</v>
          </cell>
          <cell r="AE61" t="str">
            <v>нд</v>
          </cell>
          <cell r="AF61" t="str">
            <v>нд</v>
          </cell>
          <cell r="AG61" t="str">
            <v>нд</v>
          </cell>
          <cell r="AH61" t="str">
            <v>нд</v>
          </cell>
          <cell r="AI61" t="str">
            <v>нд</v>
          </cell>
          <cell r="AJ61" t="str">
            <v>нд</v>
          </cell>
          <cell r="AK61" t="str">
            <v>нд</v>
          </cell>
          <cell r="AL61" t="str">
            <v>нд</v>
          </cell>
          <cell r="AM61" t="str">
            <v>нд</v>
          </cell>
          <cell r="AN61" t="str">
            <v>нд</v>
          </cell>
          <cell r="AO61" t="str">
            <v>нд</v>
          </cell>
          <cell r="AP61" t="str">
            <v>нд</v>
          </cell>
          <cell r="AQ61" t="str">
            <v>нд</v>
          </cell>
          <cell r="AR61" t="str">
            <v>нд</v>
          </cell>
          <cell r="AS61" t="str">
            <v>нд</v>
          </cell>
          <cell r="AT61" t="str">
            <v>нд</v>
          </cell>
          <cell r="AU61" t="str">
            <v>нд</v>
          </cell>
          <cell r="AV61" t="str">
            <v>нд</v>
          </cell>
          <cell r="AW61" t="str">
            <v>нд</v>
          </cell>
          <cell r="AX61" t="str">
            <v>нд</v>
          </cell>
          <cell r="AY61" t="str">
            <v>нд</v>
          </cell>
          <cell r="AZ61" t="str">
            <v>нд</v>
          </cell>
          <cell r="BA61" t="str">
            <v>нд</v>
          </cell>
          <cell r="BB61" t="str">
            <v>нд</v>
          </cell>
          <cell r="BC61" t="str">
            <v>нд</v>
          </cell>
          <cell r="BD61" t="str">
            <v>нд</v>
          </cell>
          <cell r="BE61" t="str">
            <v>нд</v>
          </cell>
          <cell r="BF61" t="str">
            <v>нд</v>
          </cell>
          <cell r="BG61" t="str">
            <v>нд</v>
          </cell>
          <cell r="BH61" t="str">
            <v>нд</v>
          </cell>
          <cell r="BI61" t="str">
            <v>нд</v>
          </cell>
          <cell r="BJ61" t="str">
            <v>нд</v>
          </cell>
          <cell r="BK61" t="str">
            <v>нд</v>
          </cell>
        </row>
        <row r="62">
          <cell r="C62" t="str">
            <v>Г</v>
          </cell>
          <cell r="D62" t="str">
            <v>нд</v>
          </cell>
          <cell r="E62" t="str">
            <v>нд</v>
          </cell>
          <cell r="F62" t="str">
            <v>нд</v>
          </cell>
          <cell r="G62" t="str">
            <v>нд</v>
          </cell>
          <cell r="H62" t="str">
            <v>нд</v>
          </cell>
          <cell r="I62" t="str">
            <v>нд</v>
          </cell>
          <cell r="J62" t="str">
            <v>нд</v>
          </cell>
          <cell r="K62" t="str">
            <v>нд</v>
          </cell>
          <cell r="L62" t="str">
            <v>нд</v>
          </cell>
          <cell r="M62" t="str">
            <v>нд</v>
          </cell>
          <cell r="N62" t="str">
            <v>нд</v>
          </cell>
          <cell r="O62" t="str">
            <v>нд</v>
          </cell>
          <cell r="P62" t="str">
            <v>нд</v>
          </cell>
          <cell r="Q62" t="str">
            <v>нд</v>
          </cell>
          <cell r="R62" t="str">
            <v>нд</v>
          </cell>
          <cell r="S62" t="str">
            <v>нд</v>
          </cell>
          <cell r="T62" t="str">
            <v>нд</v>
          </cell>
          <cell r="U62" t="str">
            <v>нд</v>
          </cell>
          <cell r="V62" t="str">
            <v>нд</v>
          </cell>
          <cell r="W62" t="str">
            <v>нд</v>
          </cell>
          <cell r="X62" t="str">
            <v>нд</v>
          </cell>
          <cell r="Y62" t="str">
            <v>нд</v>
          </cell>
          <cell r="Z62" t="str">
            <v>нд</v>
          </cell>
          <cell r="AA62" t="str">
            <v>нд</v>
          </cell>
          <cell r="AB62" t="str">
            <v>нд</v>
          </cell>
          <cell r="AC62" t="str">
            <v>нд</v>
          </cell>
          <cell r="AD62" t="str">
            <v>нд</v>
          </cell>
          <cell r="AE62" t="str">
            <v>нд</v>
          </cell>
          <cell r="AF62" t="str">
            <v>нд</v>
          </cell>
          <cell r="AG62" t="str">
            <v>нд</v>
          </cell>
          <cell r="AH62" t="str">
            <v>нд</v>
          </cell>
          <cell r="AI62" t="str">
            <v>нд</v>
          </cell>
          <cell r="AJ62" t="str">
            <v>нд</v>
          </cell>
          <cell r="AK62" t="str">
            <v>нд</v>
          </cell>
          <cell r="AL62" t="str">
            <v>нд</v>
          </cell>
          <cell r="AM62" t="str">
            <v>нд</v>
          </cell>
          <cell r="AN62" t="str">
            <v>нд</v>
          </cell>
          <cell r="AO62" t="str">
            <v>нд</v>
          </cell>
          <cell r="AP62" t="str">
            <v>нд</v>
          </cell>
          <cell r="AQ62" t="str">
            <v>нд</v>
          </cell>
          <cell r="AR62" t="str">
            <v>нд</v>
          </cell>
          <cell r="AS62" t="str">
            <v>нд</v>
          </cell>
          <cell r="AT62" t="str">
            <v>нд</v>
          </cell>
          <cell r="AU62" t="str">
            <v>нд</v>
          </cell>
          <cell r="AV62" t="str">
            <v>нд</v>
          </cell>
          <cell r="AW62" t="str">
            <v>нд</v>
          </cell>
          <cell r="AX62" t="str">
            <v>нд</v>
          </cell>
          <cell r="AY62" t="str">
            <v>нд</v>
          </cell>
          <cell r="AZ62" t="str">
            <v>нд</v>
          </cell>
          <cell r="BA62" t="str">
            <v>нд</v>
          </cell>
          <cell r="BB62" t="str">
            <v>нд</v>
          </cell>
          <cell r="BC62" t="str">
            <v>нд</v>
          </cell>
          <cell r="BD62" t="str">
            <v>нд</v>
          </cell>
          <cell r="BE62" t="str">
            <v>нд</v>
          </cell>
          <cell r="BF62" t="str">
            <v>нд</v>
          </cell>
          <cell r="BG62" t="str">
            <v>нд</v>
          </cell>
          <cell r="BH62" t="str">
            <v>нд</v>
          </cell>
          <cell r="BI62" t="str">
            <v>нд</v>
          </cell>
          <cell r="BJ62" t="str">
            <v>нд</v>
          </cell>
          <cell r="BK62" t="str">
            <v>нд</v>
          </cell>
        </row>
        <row r="63">
          <cell r="C63" t="str">
            <v>Г</v>
          </cell>
          <cell r="D63" t="str">
            <v>нд</v>
          </cell>
          <cell r="E63" t="str">
            <v>нд</v>
          </cell>
          <cell r="F63" t="str">
            <v>нд</v>
          </cell>
          <cell r="G63" t="str">
            <v>нд</v>
          </cell>
          <cell r="H63" t="str">
            <v>нд</v>
          </cell>
          <cell r="I63" t="str">
            <v>нд</v>
          </cell>
          <cell r="J63" t="str">
            <v>нд</v>
          </cell>
          <cell r="K63" t="str">
            <v>нд</v>
          </cell>
          <cell r="L63" t="str">
            <v>нд</v>
          </cell>
          <cell r="M63" t="str">
            <v>нд</v>
          </cell>
          <cell r="N63" t="str">
            <v>нд</v>
          </cell>
          <cell r="O63" t="str">
            <v>нд</v>
          </cell>
          <cell r="P63" t="str">
            <v>нд</v>
          </cell>
          <cell r="Q63" t="str">
            <v>нд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 t="str">
            <v>нд</v>
          </cell>
          <cell r="BC63" t="str">
            <v>нд</v>
          </cell>
          <cell r="BD63" t="str">
            <v>нд</v>
          </cell>
          <cell r="BE63" t="str">
            <v>нд</v>
          </cell>
          <cell r="BF63" t="str">
            <v>нд</v>
          </cell>
          <cell r="BG63" t="str">
            <v>нд</v>
          </cell>
          <cell r="BH63" t="str">
            <v>нд</v>
          </cell>
          <cell r="BI63" t="str">
            <v>нд</v>
          </cell>
          <cell r="BJ63" t="str">
            <v>нд</v>
          </cell>
          <cell r="BK63" t="str">
            <v>нд</v>
          </cell>
        </row>
        <row r="64">
          <cell r="C64" t="str">
            <v>M_025</v>
          </cell>
          <cell r="D64" t="str">
            <v>нд</v>
          </cell>
          <cell r="E64" t="str">
            <v>нд</v>
          </cell>
          <cell r="F64" t="str">
            <v>нд</v>
          </cell>
          <cell r="G64" t="str">
            <v>нд</v>
          </cell>
          <cell r="H64" t="str">
            <v>нд</v>
          </cell>
          <cell r="I64" t="str">
            <v>нд</v>
          </cell>
          <cell r="J64" t="str">
            <v>нд</v>
          </cell>
          <cell r="K64" t="str">
            <v>нд</v>
          </cell>
          <cell r="L64" t="str">
            <v>нд</v>
          </cell>
          <cell r="M64" t="str">
            <v>нд</v>
          </cell>
          <cell r="N64" t="str">
            <v>нд</v>
          </cell>
          <cell r="O64" t="str">
            <v>нд</v>
          </cell>
          <cell r="P64" t="str">
            <v>нд</v>
          </cell>
          <cell r="Q64" t="str">
            <v>нд</v>
          </cell>
          <cell r="R64" t="str">
            <v>нд</v>
          </cell>
          <cell r="S64" t="str">
            <v>нд</v>
          </cell>
          <cell r="T64" t="str">
            <v>нд</v>
          </cell>
          <cell r="U64" t="str">
            <v>нд</v>
          </cell>
          <cell r="V64" t="str">
            <v>нд</v>
          </cell>
          <cell r="W64" t="str">
            <v>нд</v>
          </cell>
          <cell r="X64" t="str">
            <v>нд</v>
          </cell>
          <cell r="Y64" t="str">
            <v>нд</v>
          </cell>
          <cell r="Z64" t="str">
            <v>нд</v>
          </cell>
          <cell r="AA64" t="str">
            <v>нд</v>
          </cell>
          <cell r="AB64" t="str">
            <v>нд</v>
          </cell>
          <cell r="AC64" t="str">
            <v>нд</v>
          </cell>
          <cell r="AD64" t="str">
            <v>нд</v>
          </cell>
          <cell r="AE64" t="str">
            <v>нд</v>
          </cell>
          <cell r="AF64" t="str">
            <v>нд</v>
          </cell>
          <cell r="AG64" t="str">
            <v>нд</v>
          </cell>
          <cell r="AH64" t="str">
            <v>нд</v>
          </cell>
          <cell r="AI64" t="str">
            <v>нд</v>
          </cell>
          <cell r="AJ64" t="str">
            <v>нд</v>
          </cell>
          <cell r="AK64" t="str">
            <v>нд</v>
          </cell>
          <cell r="AL64" t="str">
            <v>нд</v>
          </cell>
          <cell r="AM64" t="str">
            <v>нд</v>
          </cell>
          <cell r="AN64" t="str">
            <v>нд</v>
          </cell>
          <cell r="AO64" t="str">
            <v>нд</v>
          </cell>
          <cell r="AP64" t="str">
            <v>нд</v>
          </cell>
          <cell r="AQ64" t="str">
            <v>нд</v>
          </cell>
          <cell r="AR64" t="str">
            <v>нд</v>
          </cell>
          <cell r="AS64" t="str">
            <v>нд</v>
          </cell>
          <cell r="AT64" t="str">
            <v>нд</v>
          </cell>
          <cell r="AU64" t="str">
            <v>нд</v>
          </cell>
          <cell r="AV64" t="str">
            <v>нд</v>
          </cell>
          <cell r="AW64" t="str">
            <v>нд</v>
          </cell>
          <cell r="AX64" t="str">
            <v>нд</v>
          </cell>
          <cell r="AY64" t="str">
            <v>нд</v>
          </cell>
          <cell r="AZ64" t="str">
            <v>нд</v>
          </cell>
          <cell r="BA64" t="str">
            <v>нд</v>
          </cell>
          <cell r="BB64" t="str">
            <v>нд</v>
          </cell>
          <cell r="BC64" t="str">
            <v>нд</v>
          </cell>
          <cell r="BD64" t="str">
            <v>нд</v>
          </cell>
          <cell r="BE64" t="str">
            <v>нд</v>
          </cell>
          <cell r="BF64" t="str">
            <v>нд</v>
          </cell>
          <cell r="BG64" t="str">
            <v>нд</v>
          </cell>
          <cell r="BH64" t="str">
            <v>нд</v>
          </cell>
          <cell r="BI64" t="str">
            <v>нд</v>
          </cell>
          <cell r="BJ64" t="str">
            <v>нд</v>
          </cell>
          <cell r="BK64" t="str">
            <v>нд</v>
          </cell>
        </row>
        <row r="65">
          <cell r="C65" t="str">
            <v>Г</v>
          </cell>
          <cell r="D65" t="str">
            <v>нд</v>
          </cell>
          <cell r="E65" t="str">
            <v>нд</v>
          </cell>
          <cell r="F65" t="str">
            <v>нд</v>
          </cell>
          <cell r="G65" t="str">
            <v>нд</v>
          </cell>
          <cell r="H65" t="str">
            <v>нд</v>
          </cell>
          <cell r="I65" t="str">
            <v>нд</v>
          </cell>
          <cell r="J65" t="str">
            <v>нд</v>
          </cell>
          <cell r="K65" t="str">
            <v>нд</v>
          </cell>
          <cell r="L65" t="str">
            <v>нд</v>
          </cell>
          <cell r="M65" t="str">
            <v>нд</v>
          </cell>
          <cell r="N65" t="str">
            <v>нд</v>
          </cell>
          <cell r="O65" t="str">
            <v>нд</v>
          </cell>
          <cell r="P65" t="str">
            <v>нд</v>
          </cell>
          <cell r="Q65" t="str">
            <v>нд</v>
          </cell>
          <cell r="R65" t="str">
            <v>нд</v>
          </cell>
          <cell r="S65" t="str">
            <v>нд</v>
          </cell>
          <cell r="T65" t="str">
            <v>нд</v>
          </cell>
          <cell r="U65" t="str">
            <v>нд</v>
          </cell>
          <cell r="V65" t="str">
            <v>нд</v>
          </cell>
          <cell r="W65" t="str">
            <v>нд</v>
          </cell>
          <cell r="X65" t="str">
            <v>нд</v>
          </cell>
          <cell r="Y65" t="str">
            <v>нд</v>
          </cell>
          <cell r="Z65" t="str">
            <v>нд</v>
          </cell>
          <cell r="AA65" t="str">
            <v>нд</v>
          </cell>
          <cell r="AB65" t="str">
            <v>нд</v>
          </cell>
          <cell r="AC65" t="str">
            <v>нд</v>
          </cell>
          <cell r="AD65" t="str">
            <v>нд</v>
          </cell>
          <cell r="AE65" t="str">
            <v>нд</v>
          </cell>
          <cell r="AF65" t="str">
            <v>нд</v>
          </cell>
          <cell r="AG65" t="str">
            <v>нд</v>
          </cell>
          <cell r="AH65" t="str">
            <v>нд</v>
          </cell>
          <cell r="AI65" t="str">
            <v>нд</v>
          </cell>
          <cell r="AJ65" t="str">
            <v>нд</v>
          </cell>
          <cell r="AK65" t="str">
            <v>нд</v>
          </cell>
          <cell r="AL65" t="str">
            <v>нд</v>
          </cell>
          <cell r="AM65" t="str">
            <v>нд</v>
          </cell>
          <cell r="AN65" t="str">
            <v>нд</v>
          </cell>
          <cell r="AO65" t="str">
            <v>нд</v>
          </cell>
          <cell r="AP65" t="str">
            <v>нд</v>
          </cell>
          <cell r="AQ65" t="str">
            <v>нд</v>
          </cell>
          <cell r="AR65" t="str">
            <v>нд</v>
          </cell>
          <cell r="AS65" t="str">
            <v>нд</v>
          </cell>
          <cell r="AT65" t="str">
            <v>нд</v>
          </cell>
          <cell r="AU65" t="str">
            <v>нд</v>
          </cell>
          <cell r="AV65" t="str">
            <v>нд</v>
          </cell>
          <cell r="AW65" t="str">
            <v>нд</v>
          </cell>
          <cell r="AX65" t="str">
            <v>нд</v>
          </cell>
          <cell r="AY65" t="str">
            <v>нд</v>
          </cell>
          <cell r="AZ65" t="str">
            <v>нд</v>
          </cell>
          <cell r="BA65" t="str">
            <v>нд</v>
          </cell>
          <cell r="BB65" t="str">
            <v>нд</v>
          </cell>
          <cell r="BC65" t="str">
            <v>нд</v>
          </cell>
          <cell r="BD65" t="str">
            <v>нд</v>
          </cell>
          <cell r="BE65" t="str">
            <v>нд</v>
          </cell>
          <cell r="BF65" t="str">
            <v>нд</v>
          </cell>
          <cell r="BG65" t="str">
            <v>нд</v>
          </cell>
          <cell r="BH65" t="str">
            <v>нд</v>
          </cell>
          <cell r="BI65" t="str">
            <v>нд</v>
          </cell>
          <cell r="BJ65" t="str">
            <v>нд</v>
          </cell>
          <cell r="BK65" t="str">
            <v>нд</v>
          </cell>
        </row>
        <row r="66">
          <cell r="C66" t="str">
            <v>Г</v>
          </cell>
          <cell r="D66" t="str">
            <v>нд</v>
          </cell>
          <cell r="E66" t="str">
            <v>нд</v>
          </cell>
          <cell r="F66" t="str">
            <v>нд</v>
          </cell>
          <cell r="G66" t="str">
            <v>нд</v>
          </cell>
          <cell r="H66" t="str">
            <v>нд</v>
          </cell>
          <cell r="I66" t="str">
            <v>нд</v>
          </cell>
          <cell r="J66" t="str">
            <v>нд</v>
          </cell>
          <cell r="K66" t="str">
            <v>нд</v>
          </cell>
          <cell r="L66" t="str">
            <v>нд</v>
          </cell>
          <cell r="M66" t="str">
            <v>нд</v>
          </cell>
          <cell r="N66" t="str">
            <v>нд</v>
          </cell>
          <cell r="O66" t="str">
            <v>нд</v>
          </cell>
          <cell r="P66" t="str">
            <v>нд</v>
          </cell>
          <cell r="Q66" t="str">
            <v>нд</v>
          </cell>
          <cell r="R66" t="str">
            <v>нд</v>
          </cell>
          <cell r="S66" t="str">
            <v>нд</v>
          </cell>
          <cell r="T66" t="str">
            <v>нд</v>
          </cell>
          <cell r="U66" t="str">
            <v>нд</v>
          </cell>
          <cell r="V66" t="str">
            <v>нд</v>
          </cell>
          <cell r="W66" t="str">
            <v>нд</v>
          </cell>
          <cell r="X66" t="str">
            <v>нд</v>
          </cell>
          <cell r="Y66" t="str">
            <v>нд</v>
          </cell>
          <cell r="Z66" t="str">
            <v>нд</v>
          </cell>
          <cell r="AA66" t="str">
            <v>нд</v>
          </cell>
          <cell r="AB66" t="str">
            <v>нд</v>
          </cell>
          <cell r="AC66" t="str">
            <v>нд</v>
          </cell>
          <cell r="AD66" t="str">
            <v>нд</v>
          </cell>
          <cell r="AE66" t="str">
            <v>нд</v>
          </cell>
          <cell r="AF66" t="str">
            <v>нд</v>
          </cell>
          <cell r="AG66" t="str">
            <v>нд</v>
          </cell>
          <cell r="AH66" t="str">
            <v>нд</v>
          </cell>
          <cell r="AI66" t="str">
            <v>нд</v>
          </cell>
          <cell r="AJ66" t="str">
            <v>нд</v>
          </cell>
          <cell r="AK66" t="str">
            <v>нд</v>
          </cell>
          <cell r="AL66" t="str">
            <v>нд</v>
          </cell>
          <cell r="AM66" t="str">
            <v>нд</v>
          </cell>
          <cell r="AN66" t="str">
            <v>нд</v>
          </cell>
          <cell r="AO66" t="str">
            <v>нд</v>
          </cell>
          <cell r="AP66" t="str">
            <v>нд</v>
          </cell>
          <cell r="AQ66" t="str">
            <v>нд</v>
          </cell>
          <cell r="AR66" t="str">
            <v>нд</v>
          </cell>
          <cell r="AS66" t="str">
            <v>нд</v>
          </cell>
          <cell r="AT66" t="str">
            <v>нд</v>
          </cell>
          <cell r="AU66" t="str">
            <v>нд</v>
          </cell>
          <cell r="AV66" t="str">
            <v>нд</v>
          </cell>
          <cell r="AW66" t="str">
            <v>нд</v>
          </cell>
          <cell r="AX66" t="str">
            <v>нд</v>
          </cell>
          <cell r="AY66" t="str">
            <v>нд</v>
          </cell>
          <cell r="AZ66" t="str">
            <v>нд</v>
          </cell>
          <cell r="BA66" t="str">
            <v>нд</v>
          </cell>
          <cell r="BB66" t="str">
            <v>нд</v>
          </cell>
          <cell r="BC66" t="str">
            <v>нд</v>
          </cell>
          <cell r="BD66" t="str">
            <v>нд</v>
          </cell>
          <cell r="BE66" t="str">
            <v>нд</v>
          </cell>
          <cell r="BF66" t="str">
            <v>нд</v>
          </cell>
          <cell r="BG66" t="str">
            <v>нд</v>
          </cell>
          <cell r="BH66" t="str">
            <v>нд</v>
          </cell>
          <cell r="BI66" t="str">
            <v>нд</v>
          </cell>
          <cell r="BJ66" t="str">
            <v>нд</v>
          </cell>
          <cell r="BK66" t="str">
            <v>нд</v>
          </cell>
        </row>
        <row r="67">
          <cell r="C67" t="str">
            <v>Г</v>
          </cell>
          <cell r="D67" t="str">
            <v>нд</v>
          </cell>
          <cell r="E67" t="str">
            <v>нд</v>
          </cell>
          <cell r="F67" t="str">
            <v>нд</v>
          </cell>
          <cell r="G67" t="str">
            <v>нд</v>
          </cell>
          <cell r="H67" t="str">
            <v>нд</v>
          </cell>
          <cell r="I67" t="str">
            <v>нд</v>
          </cell>
          <cell r="J67" t="str">
            <v>нд</v>
          </cell>
          <cell r="K67" t="str">
            <v>нд</v>
          </cell>
          <cell r="L67" t="str">
            <v>нд</v>
          </cell>
          <cell r="M67" t="str">
            <v>нд</v>
          </cell>
          <cell r="N67" t="str">
            <v>нд</v>
          </cell>
          <cell r="O67" t="str">
            <v>нд</v>
          </cell>
          <cell r="P67" t="str">
            <v>нд</v>
          </cell>
          <cell r="Q67" t="str">
            <v>нд</v>
          </cell>
          <cell r="R67" t="str">
            <v>нд</v>
          </cell>
          <cell r="S67" t="str">
            <v>нд</v>
          </cell>
          <cell r="T67" t="str">
            <v>нд</v>
          </cell>
          <cell r="U67" t="str">
            <v>нд</v>
          </cell>
          <cell r="V67" t="str">
            <v>нд</v>
          </cell>
          <cell r="W67" t="str">
            <v>нд</v>
          </cell>
          <cell r="X67" t="str">
            <v>нд</v>
          </cell>
          <cell r="Y67" t="str">
            <v>нд</v>
          </cell>
          <cell r="Z67" t="str">
            <v>нд</v>
          </cell>
          <cell r="AA67" t="str">
            <v>нд</v>
          </cell>
          <cell r="AB67" t="str">
            <v>нд</v>
          </cell>
          <cell r="AC67" t="str">
            <v>нд</v>
          </cell>
          <cell r="AD67" t="str">
            <v>нд</v>
          </cell>
          <cell r="AE67" t="str">
            <v>нд</v>
          </cell>
          <cell r="AF67" t="str">
            <v>нд</v>
          </cell>
          <cell r="AG67" t="str">
            <v>нд</v>
          </cell>
          <cell r="AH67" t="str">
            <v>нд</v>
          </cell>
          <cell r="AI67" t="str">
            <v>нд</v>
          </cell>
          <cell r="AJ67" t="str">
            <v>нд</v>
          </cell>
          <cell r="AK67" t="str">
            <v>нд</v>
          </cell>
          <cell r="AL67" t="str">
            <v>нд</v>
          </cell>
          <cell r="AM67" t="str">
            <v>нд</v>
          </cell>
          <cell r="AN67" t="str">
            <v>нд</v>
          </cell>
          <cell r="AO67" t="str">
            <v>нд</v>
          </cell>
          <cell r="AP67" t="str">
            <v>нд</v>
          </cell>
          <cell r="AQ67" t="str">
            <v>нд</v>
          </cell>
          <cell r="AR67" t="str">
            <v>нд</v>
          </cell>
          <cell r="AS67" t="str">
            <v>нд</v>
          </cell>
          <cell r="AT67" t="str">
            <v>нд</v>
          </cell>
          <cell r="AU67" t="str">
            <v>нд</v>
          </cell>
          <cell r="AV67" t="str">
            <v>нд</v>
          </cell>
          <cell r="AW67" t="str">
            <v>нд</v>
          </cell>
          <cell r="AX67" t="str">
            <v>нд</v>
          </cell>
          <cell r="AY67" t="str">
            <v>нд</v>
          </cell>
          <cell r="AZ67" t="str">
            <v>нд</v>
          </cell>
          <cell r="BA67" t="str">
            <v>нд</v>
          </cell>
          <cell r="BB67" t="str">
            <v>нд</v>
          </cell>
          <cell r="BC67" t="str">
            <v>нд</v>
          </cell>
          <cell r="BD67" t="str">
            <v>нд</v>
          </cell>
          <cell r="BE67" t="str">
            <v>нд</v>
          </cell>
          <cell r="BF67" t="str">
            <v>нд</v>
          </cell>
          <cell r="BG67" t="str">
            <v>нд</v>
          </cell>
          <cell r="BH67" t="str">
            <v>нд</v>
          </cell>
          <cell r="BI67" t="str">
            <v>нд</v>
          </cell>
          <cell r="BJ67" t="str">
            <v>нд</v>
          </cell>
          <cell r="BK67" t="str">
            <v>нд</v>
          </cell>
        </row>
        <row r="68">
          <cell r="C68" t="str">
            <v>Г</v>
          </cell>
          <cell r="D68" t="str">
            <v>нд</v>
          </cell>
          <cell r="E68" t="str">
            <v>нд</v>
          </cell>
          <cell r="F68" t="str">
            <v>нд</v>
          </cell>
          <cell r="G68" t="str">
            <v>нд</v>
          </cell>
          <cell r="H68" t="str">
            <v>нд</v>
          </cell>
          <cell r="I68" t="str">
            <v>нд</v>
          </cell>
          <cell r="J68" t="str">
            <v>нд</v>
          </cell>
          <cell r="K68" t="str">
            <v>нд</v>
          </cell>
          <cell r="L68" t="str">
            <v>нд</v>
          </cell>
          <cell r="M68" t="str">
            <v>нд</v>
          </cell>
          <cell r="N68" t="str">
            <v>нд</v>
          </cell>
          <cell r="O68" t="str">
            <v>нд</v>
          </cell>
          <cell r="P68" t="str">
            <v>нд</v>
          </cell>
          <cell r="Q68" t="str">
            <v>нд</v>
          </cell>
          <cell r="R68" t="str">
            <v>нд</v>
          </cell>
          <cell r="S68" t="str">
            <v>нд</v>
          </cell>
          <cell r="T68" t="str">
            <v>нд</v>
          </cell>
          <cell r="U68" t="str">
            <v>нд</v>
          </cell>
          <cell r="V68" t="str">
            <v>нд</v>
          </cell>
          <cell r="W68" t="str">
            <v>нд</v>
          </cell>
          <cell r="X68" t="str">
            <v>нд</v>
          </cell>
          <cell r="Y68" t="str">
            <v>нд</v>
          </cell>
          <cell r="Z68" t="str">
            <v>нд</v>
          </cell>
          <cell r="AA68" t="str">
            <v>нд</v>
          </cell>
          <cell r="AB68" t="str">
            <v>нд</v>
          </cell>
          <cell r="AC68" t="str">
            <v>нд</v>
          </cell>
          <cell r="AD68" t="str">
            <v>нд</v>
          </cell>
          <cell r="AE68" t="str">
            <v>нд</v>
          </cell>
          <cell r="AF68" t="str">
            <v>нд</v>
          </cell>
          <cell r="AG68" t="str">
            <v>нд</v>
          </cell>
          <cell r="AH68" t="str">
            <v>нд</v>
          </cell>
          <cell r="AI68" t="str">
            <v>нд</v>
          </cell>
          <cell r="AJ68" t="str">
            <v>нд</v>
          </cell>
          <cell r="AK68" t="str">
            <v>нд</v>
          </cell>
          <cell r="AL68" t="str">
            <v>нд</v>
          </cell>
          <cell r="AM68" t="str">
            <v>нд</v>
          </cell>
          <cell r="AN68" t="str">
            <v>нд</v>
          </cell>
          <cell r="AO68" t="str">
            <v>нд</v>
          </cell>
          <cell r="AP68" t="str">
            <v>нд</v>
          </cell>
          <cell r="AQ68" t="str">
            <v>нд</v>
          </cell>
          <cell r="AR68" t="str">
            <v>нд</v>
          </cell>
          <cell r="AS68" t="str">
            <v>нд</v>
          </cell>
          <cell r="AT68" t="str">
            <v>нд</v>
          </cell>
          <cell r="AU68" t="str">
            <v>нд</v>
          </cell>
          <cell r="AV68" t="str">
            <v>нд</v>
          </cell>
          <cell r="AW68" t="str">
            <v>нд</v>
          </cell>
          <cell r="AX68" t="str">
            <v>нд</v>
          </cell>
          <cell r="AY68" t="str">
            <v>нд</v>
          </cell>
          <cell r="AZ68" t="str">
            <v>нд</v>
          </cell>
          <cell r="BA68" t="str">
            <v>нд</v>
          </cell>
          <cell r="BB68" t="str">
            <v>нд</v>
          </cell>
          <cell r="BC68" t="str">
            <v>нд</v>
          </cell>
          <cell r="BD68" t="str">
            <v>нд</v>
          </cell>
          <cell r="BE68" t="str">
            <v>нд</v>
          </cell>
          <cell r="BF68" t="str">
            <v>нд</v>
          </cell>
          <cell r="BG68" t="str">
            <v>нд</v>
          </cell>
          <cell r="BH68" t="str">
            <v>нд</v>
          </cell>
          <cell r="BI68" t="str">
            <v>нд</v>
          </cell>
          <cell r="BJ68" t="str">
            <v>нд</v>
          </cell>
          <cell r="BK68" t="str">
            <v>нд</v>
          </cell>
        </row>
        <row r="69">
          <cell r="C69" t="str">
            <v>Г</v>
          </cell>
          <cell r="D69" t="str">
            <v>нд</v>
          </cell>
          <cell r="E69" t="str">
            <v>нд</v>
          </cell>
          <cell r="F69" t="str">
            <v>нд</v>
          </cell>
          <cell r="G69" t="str">
            <v>нд</v>
          </cell>
          <cell r="H69" t="str">
            <v>нд</v>
          </cell>
          <cell r="I69" t="str">
            <v>нд</v>
          </cell>
          <cell r="J69" t="str">
            <v>нд</v>
          </cell>
          <cell r="K69" t="str">
            <v>нд</v>
          </cell>
          <cell r="L69" t="str">
            <v>нд</v>
          </cell>
          <cell r="M69" t="str">
            <v>нд</v>
          </cell>
          <cell r="N69" t="str">
            <v>нд</v>
          </cell>
          <cell r="O69" t="str">
            <v>нд</v>
          </cell>
          <cell r="P69" t="str">
            <v>нд</v>
          </cell>
          <cell r="Q69" t="str">
            <v>нд</v>
          </cell>
          <cell r="R69" t="str">
            <v>нд</v>
          </cell>
          <cell r="S69" t="str">
            <v>нд</v>
          </cell>
          <cell r="T69" t="str">
            <v>нд</v>
          </cell>
          <cell r="U69" t="str">
            <v>нд</v>
          </cell>
          <cell r="V69" t="str">
            <v>нд</v>
          </cell>
          <cell r="W69" t="str">
            <v>нд</v>
          </cell>
          <cell r="X69" t="str">
            <v>нд</v>
          </cell>
          <cell r="Y69" t="str">
            <v>нд</v>
          </cell>
          <cell r="Z69" t="str">
            <v>нд</v>
          </cell>
          <cell r="AA69" t="str">
            <v>нд</v>
          </cell>
          <cell r="AB69" t="str">
            <v>нд</v>
          </cell>
          <cell r="AC69" t="str">
            <v>нд</v>
          </cell>
          <cell r="AD69" t="str">
            <v>нд</v>
          </cell>
          <cell r="AE69" t="str">
            <v>нд</v>
          </cell>
          <cell r="AF69" t="str">
            <v>нд</v>
          </cell>
          <cell r="AG69" t="str">
            <v>нд</v>
          </cell>
          <cell r="AH69" t="str">
            <v>нд</v>
          </cell>
          <cell r="AI69" t="str">
            <v>нд</v>
          </cell>
          <cell r="AJ69" t="str">
            <v>нд</v>
          </cell>
          <cell r="AK69" t="str">
            <v>нд</v>
          </cell>
          <cell r="AL69" t="str">
            <v>нд</v>
          </cell>
          <cell r="AM69" t="str">
            <v>нд</v>
          </cell>
          <cell r="AN69" t="str">
            <v>нд</v>
          </cell>
          <cell r="AO69" t="str">
            <v>нд</v>
          </cell>
          <cell r="AP69" t="str">
            <v>нд</v>
          </cell>
          <cell r="AQ69" t="str">
            <v>нд</v>
          </cell>
          <cell r="AR69" t="str">
            <v>нд</v>
          </cell>
          <cell r="AS69" t="str">
            <v>нд</v>
          </cell>
          <cell r="AT69" t="str">
            <v>нд</v>
          </cell>
          <cell r="AU69" t="str">
            <v>нд</v>
          </cell>
          <cell r="AV69" t="str">
            <v>нд</v>
          </cell>
          <cell r="AW69" t="str">
            <v>нд</v>
          </cell>
          <cell r="AX69" t="str">
            <v>нд</v>
          </cell>
          <cell r="AY69" t="str">
            <v>нд</v>
          </cell>
          <cell r="AZ69" t="str">
            <v>нд</v>
          </cell>
          <cell r="BA69" t="str">
            <v>нд</v>
          </cell>
          <cell r="BB69" t="str">
            <v>нд</v>
          </cell>
          <cell r="BC69" t="str">
            <v>нд</v>
          </cell>
          <cell r="BD69" t="str">
            <v>нд</v>
          </cell>
          <cell r="BE69" t="str">
            <v>нд</v>
          </cell>
          <cell r="BF69" t="str">
            <v>нд</v>
          </cell>
          <cell r="BG69" t="str">
            <v>нд</v>
          </cell>
          <cell r="BH69" t="str">
            <v>нд</v>
          </cell>
          <cell r="BI69" t="str">
            <v>нд</v>
          </cell>
          <cell r="BJ69" t="str">
            <v>нд</v>
          </cell>
          <cell r="BK69" t="str">
            <v>нд</v>
          </cell>
        </row>
        <row r="70">
          <cell r="C70" t="str">
            <v>Г</v>
          </cell>
          <cell r="D70" t="str">
            <v>нд</v>
          </cell>
          <cell r="E70" t="str">
            <v>нд</v>
          </cell>
          <cell r="F70" t="str">
            <v>нд</v>
          </cell>
          <cell r="G70" t="str">
            <v>нд</v>
          </cell>
          <cell r="H70" t="str">
            <v>нд</v>
          </cell>
          <cell r="I70" t="str">
            <v>нд</v>
          </cell>
          <cell r="J70" t="str">
            <v>нд</v>
          </cell>
          <cell r="K70" t="str">
            <v>нд</v>
          </cell>
          <cell r="L70" t="str">
            <v>нд</v>
          </cell>
          <cell r="M70" t="str">
            <v>нд</v>
          </cell>
          <cell r="N70" t="str">
            <v>нд</v>
          </cell>
          <cell r="O70" t="str">
            <v>нд</v>
          </cell>
          <cell r="P70" t="str">
            <v>нд</v>
          </cell>
          <cell r="Q70" t="str">
            <v>нд</v>
          </cell>
          <cell r="R70" t="str">
            <v>нд</v>
          </cell>
          <cell r="S70" t="str">
            <v>нд</v>
          </cell>
          <cell r="T70" t="str">
            <v>нд</v>
          </cell>
          <cell r="U70" t="str">
            <v>нд</v>
          </cell>
          <cell r="V70" t="str">
            <v>нд</v>
          </cell>
          <cell r="W70" t="str">
            <v>нд</v>
          </cell>
          <cell r="X70" t="str">
            <v>нд</v>
          </cell>
          <cell r="Y70" t="str">
            <v>нд</v>
          </cell>
          <cell r="Z70" t="str">
            <v>нд</v>
          </cell>
          <cell r="AA70" t="str">
            <v>нд</v>
          </cell>
          <cell r="AB70" t="str">
            <v>нд</v>
          </cell>
          <cell r="AC70" t="str">
            <v>нд</v>
          </cell>
          <cell r="AD70" t="str">
            <v>нд</v>
          </cell>
          <cell r="AE70" t="str">
            <v>нд</v>
          </cell>
          <cell r="AF70" t="str">
            <v>нд</v>
          </cell>
          <cell r="AG70" t="str">
            <v>нд</v>
          </cell>
          <cell r="AH70" t="str">
            <v>нд</v>
          </cell>
          <cell r="AI70" t="str">
            <v>нд</v>
          </cell>
          <cell r="AJ70" t="str">
            <v>нд</v>
          </cell>
          <cell r="AK70" t="str">
            <v>нд</v>
          </cell>
          <cell r="AL70" t="str">
            <v>нд</v>
          </cell>
          <cell r="AM70" t="str">
            <v>нд</v>
          </cell>
          <cell r="AN70" t="str">
            <v>нд</v>
          </cell>
          <cell r="AO70" t="str">
            <v>нд</v>
          </cell>
          <cell r="AP70" t="str">
            <v>нд</v>
          </cell>
          <cell r="AQ70" t="str">
            <v>нд</v>
          </cell>
          <cell r="AR70" t="str">
            <v>нд</v>
          </cell>
          <cell r="AS70" t="str">
            <v>нд</v>
          </cell>
          <cell r="AT70" t="str">
            <v>нд</v>
          </cell>
          <cell r="AU70" t="str">
            <v>нд</v>
          </cell>
          <cell r="AV70" t="str">
            <v>нд</v>
          </cell>
          <cell r="AW70" t="str">
            <v>нд</v>
          </cell>
          <cell r="AX70" t="str">
            <v>нд</v>
          </cell>
          <cell r="AY70" t="str">
            <v>нд</v>
          </cell>
          <cell r="AZ70" t="str">
            <v>нд</v>
          </cell>
          <cell r="BA70" t="str">
            <v>нд</v>
          </cell>
          <cell r="BB70" t="str">
            <v>нд</v>
          </cell>
          <cell r="BC70" t="str">
            <v>нд</v>
          </cell>
          <cell r="BD70" t="str">
            <v>нд</v>
          </cell>
          <cell r="BE70" t="str">
            <v>нд</v>
          </cell>
          <cell r="BF70" t="str">
            <v>нд</v>
          </cell>
          <cell r="BG70" t="str">
            <v>нд</v>
          </cell>
          <cell r="BH70" t="str">
            <v>нд</v>
          </cell>
          <cell r="BI70" t="str">
            <v>нд</v>
          </cell>
          <cell r="BJ70" t="str">
            <v>нд</v>
          </cell>
          <cell r="BK70" t="str">
            <v>нд</v>
          </cell>
        </row>
        <row r="71">
          <cell r="C71" t="str">
            <v>Г</v>
          </cell>
          <cell r="D71" t="str">
            <v>нд</v>
          </cell>
          <cell r="E71" t="str">
            <v>нд</v>
          </cell>
          <cell r="F71" t="str">
            <v>нд</v>
          </cell>
          <cell r="G71" t="str">
            <v>нд</v>
          </cell>
          <cell r="H71" t="str">
            <v>нд</v>
          </cell>
          <cell r="I71" t="str">
            <v>нд</v>
          </cell>
          <cell r="J71" t="str">
            <v>нд</v>
          </cell>
          <cell r="K71" t="str">
            <v>нд</v>
          </cell>
          <cell r="L71" t="str">
            <v>нд</v>
          </cell>
          <cell r="M71" t="str">
            <v>нд</v>
          </cell>
          <cell r="N71" t="str">
            <v>нд</v>
          </cell>
          <cell r="O71" t="str">
            <v>нд</v>
          </cell>
          <cell r="P71" t="str">
            <v>нд</v>
          </cell>
          <cell r="Q71" t="str">
            <v>нд</v>
          </cell>
          <cell r="R71" t="str">
            <v>нд</v>
          </cell>
          <cell r="S71" t="str">
            <v>нд</v>
          </cell>
          <cell r="T71" t="str">
            <v>нд</v>
          </cell>
          <cell r="U71" t="str">
            <v>нд</v>
          </cell>
          <cell r="V71" t="str">
            <v>нд</v>
          </cell>
          <cell r="W71" t="str">
            <v>нд</v>
          </cell>
          <cell r="X71" t="str">
            <v>нд</v>
          </cell>
          <cell r="Y71" t="str">
            <v>нд</v>
          </cell>
          <cell r="Z71" t="str">
            <v>нд</v>
          </cell>
          <cell r="AA71" t="str">
            <v>нд</v>
          </cell>
          <cell r="AB71" t="str">
            <v>нд</v>
          </cell>
          <cell r="AC71" t="str">
            <v>нд</v>
          </cell>
          <cell r="AD71" t="str">
            <v>нд</v>
          </cell>
          <cell r="AE71" t="str">
            <v>нд</v>
          </cell>
          <cell r="AF71" t="str">
            <v>нд</v>
          </cell>
          <cell r="AG71" t="str">
            <v>нд</v>
          </cell>
          <cell r="AH71" t="str">
            <v>нд</v>
          </cell>
          <cell r="AI71" t="str">
            <v>нд</v>
          </cell>
          <cell r="AJ71" t="str">
            <v>нд</v>
          </cell>
          <cell r="AK71" t="str">
            <v>нд</v>
          </cell>
          <cell r="AL71" t="str">
            <v>нд</v>
          </cell>
          <cell r="AM71" t="str">
            <v>нд</v>
          </cell>
          <cell r="AN71" t="str">
            <v>нд</v>
          </cell>
          <cell r="AO71" t="str">
            <v>нд</v>
          </cell>
          <cell r="AP71" t="str">
            <v>нд</v>
          </cell>
          <cell r="AQ71" t="str">
            <v>нд</v>
          </cell>
          <cell r="AR71" t="str">
            <v>нд</v>
          </cell>
          <cell r="AS71" t="str">
            <v>нд</v>
          </cell>
          <cell r="AT71" t="str">
            <v>нд</v>
          </cell>
          <cell r="AU71" t="str">
            <v>нд</v>
          </cell>
          <cell r="AV71" t="str">
            <v>нд</v>
          </cell>
          <cell r="AW71" t="str">
            <v>нд</v>
          </cell>
          <cell r="AX71" t="str">
            <v>нд</v>
          </cell>
          <cell r="AY71" t="str">
            <v>нд</v>
          </cell>
          <cell r="AZ71" t="str">
            <v>нд</v>
          </cell>
          <cell r="BA71" t="str">
            <v>нд</v>
          </cell>
          <cell r="BB71" t="str">
            <v>нд</v>
          </cell>
          <cell r="BC71" t="str">
            <v>нд</v>
          </cell>
          <cell r="BD71" t="str">
            <v>нд</v>
          </cell>
          <cell r="BE71" t="str">
            <v>нд</v>
          </cell>
          <cell r="BF71" t="str">
            <v>нд</v>
          </cell>
          <cell r="BG71" t="str">
            <v>нд</v>
          </cell>
          <cell r="BH71" t="str">
            <v>нд</v>
          </cell>
          <cell r="BI71" t="str">
            <v>нд</v>
          </cell>
          <cell r="BJ71" t="str">
            <v>нд</v>
          </cell>
          <cell r="BK71" t="str">
            <v>нд</v>
          </cell>
        </row>
        <row r="72">
          <cell r="C72" t="str">
            <v>Г</v>
          </cell>
          <cell r="D72" t="str">
            <v>нд</v>
          </cell>
          <cell r="E72" t="str">
            <v>нд</v>
          </cell>
          <cell r="F72" t="str">
            <v>нд</v>
          </cell>
          <cell r="G72" t="str">
            <v>нд</v>
          </cell>
          <cell r="H72" t="str">
            <v>нд</v>
          </cell>
          <cell r="I72" t="str">
            <v>нд</v>
          </cell>
          <cell r="J72" t="str">
            <v>нд</v>
          </cell>
          <cell r="K72" t="str">
            <v>нд</v>
          </cell>
          <cell r="L72" t="str">
            <v>нд</v>
          </cell>
          <cell r="M72" t="str">
            <v>нд</v>
          </cell>
          <cell r="N72" t="str">
            <v>нд</v>
          </cell>
          <cell r="O72" t="str">
            <v>нд</v>
          </cell>
          <cell r="P72" t="str">
            <v>нд</v>
          </cell>
          <cell r="Q72" t="str">
            <v>нд</v>
          </cell>
          <cell r="R72" t="str">
            <v>нд</v>
          </cell>
          <cell r="S72" t="str">
            <v>нд</v>
          </cell>
          <cell r="T72" t="str">
            <v>нд</v>
          </cell>
          <cell r="U72" t="str">
            <v>нд</v>
          </cell>
          <cell r="V72" t="str">
            <v>нд</v>
          </cell>
          <cell r="W72" t="str">
            <v>нд</v>
          </cell>
          <cell r="X72" t="str">
            <v>нд</v>
          </cell>
          <cell r="Y72" t="str">
            <v>нд</v>
          </cell>
          <cell r="Z72" t="str">
            <v>нд</v>
          </cell>
          <cell r="AA72" t="str">
            <v>нд</v>
          </cell>
          <cell r="AB72" t="str">
            <v>нд</v>
          </cell>
          <cell r="AC72" t="str">
            <v>нд</v>
          </cell>
          <cell r="AD72" t="str">
            <v>нд</v>
          </cell>
          <cell r="AE72" t="str">
            <v>нд</v>
          </cell>
          <cell r="AF72" t="str">
            <v>нд</v>
          </cell>
          <cell r="AG72" t="str">
            <v>нд</v>
          </cell>
          <cell r="AH72" t="str">
            <v>нд</v>
          </cell>
          <cell r="AI72" t="str">
            <v>нд</v>
          </cell>
          <cell r="AJ72" t="str">
            <v>нд</v>
          </cell>
          <cell r="AK72" t="str">
            <v>нд</v>
          </cell>
          <cell r="AL72" t="str">
            <v>нд</v>
          </cell>
          <cell r="AM72" t="str">
            <v>нд</v>
          </cell>
          <cell r="AN72" t="str">
            <v>нд</v>
          </cell>
          <cell r="AO72" t="str">
            <v>нд</v>
          </cell>
          <cell r="AP72" t="str">
            <v>нд</v>
          </cell>
          <cell r="AQ72" t="str">
            <v>нд</v>
          </cell>
          <cell r="AR72" t="str">
            <v>нд</v>
          </cell>
          <cell r="AS72" t="str">
            <v>нд</v>
          </cell>
          <cell r="AT72" t="str">
            <v>нд</v>
          </cell>
          <cell r="AU72" t="str">
            <v>нд</v>
          </cell>
          <cell r="AV72" t="str">
            <v>нд</v>
          </cell>
          <cell r="AW72" t="str">
            <v>нд</v>
          </cell>
          <cell r="AX72" t="str">
            <v>нд</v>
          </cell>
          <cell r="AY72" t="str">
            <v>нд</v>
          </cell>
          <cell r="AZ72" t="str">
            <v>нд</v>
          </cell>
          <cell r="BA72" t="str">
            <v>нд</v>
          </cell>
          <cell r="BB72" t="str">
            <v>нд</v>
          </cell>
          <cell r="BC72" t="str">
            <v>нд</v>
          </cell>
          <cell r="BD72" t="str">
            <v>нд</v>
          </cell>
          <cell r="BE72" t="str">
            <v>нд</v>
          </cell>
          <cell r="BF72" t="str">
            <v>нд</v>
          </cell>
          <cell r="BG72" t="str">
            <v>нд</v>
          </cell>
          <cell r="BH72" t="str">
            <v>нд</v>
          </cell>
          <cell r="BI72" t="str">
            <v>нд</v>
          </cell>
          <cell r="BJ72" t="str">
            <v>нд</v>
          </cell>
          <cell r="BK72" t="str">
            <v>нд</v>
          </cell>
        </row>
        <row r="73">
          <cell r="C73" t="str">
            <v>Г</v>
          </cell>
          <cell r="D73" t="str">
            <v>нд</v>
          </cell>
          <cell r="E73" t="str">
            <v>нд</v>
          </cell>
          <cell r="F73" t="str">
            <v>нд</v>
          </cell>
          <cell r="G73" t="str">
            <v>нд</v>
          </cell>
          <cell r="H73" t="str">
            <v>нд</v>
          </cell>
          <cell r="I73" t="str">
            <v>нд</v>
          </cell>
          <cell r="J73" t="str">
            <v>нд</v>
          </cell>
          <cell r="K73" t="str">
            <v>нд</v>
          </cell>
          <cell r="L73" t="str">
            <v>нд</v>
          </cell>
          <cell r="M73" t="str">
            <v>нд</v>
          </cell>
          <cell r="N73" t="str">
            <v>нд</v>
          </cell>
          <cell r="O73" t="str">
            <v>нд</v>
          </cell>
          <cell r="P73" t="str">
            <v>нд</v>
          </cell>
          <cell r="Q73" t="str">
            <v>нд</v>
          </cell>
          <cell r="R73" t="str">
            <v>нд</v>
          </cell>
          <cell r="S73" t="str">
            <v>нд</v>
          </cell>
          <cell r="T73" t="str">
            <v>нд</v>
          </cell>
          <cell r="U73" t="str">
            <v>нд</v>
          </cell>
          <cell r="V73" t="str">
            <v>нд</v>
          </cell>
          <cell r="W73" t="str">
            <v>нд</v>
          </cell>
          <cell r="X73" t="str">
            <v>нд</v>
          </cell>
          <cell r="Y73" t="str">
            <v>нд</v>
          </cell>
          <cell r="Z73" t="str">
            <v>нд</v>
          </cell>
          <cell r="AA73" t="str">
            <v>нд</v>
          </cell>
          <cell r="AB73" t="str">
            <v>нд</v>
          </cell>
          <cell r="AC73" t="str">
            <v>нд</v>
          </cell>
          <cell r="AD73" t="str">
            <v>нд</v>
          </cell>
          <cell r="AE73" t="str">
            <v>нд</v>
          </cell>
          <cell r="AF73" t="str">
            <v>нд</v>
          </cell>
          <cell r="AG73" t="str">
            <v>нд</v>
          </cell>
          <cell r="AH73" t="str">
            <v>нд</v>
          </cell>
          <cell r="AI73" t="str">
            <v>нд</v>
          </cell>
          <cell r="AJ73" t="str">
            <v>нд</v>
          </cell>
          <cell r="AK73" t="str">
            <v>нд</v>
          </cell>
          <cell r="AL73" t="str">
            <v>нд</v>
          </cell>
          <cell r="AM73" t="str">
            <v>нд</v>
          </cell>
          <cell r="AN73" t="str">
            <v>нд</v>
          </cell>
          <cell r="AO73" t="str">
            <v>нд</v>
          </cell>
          <cell r="AP73" t="str">
            <v>нд</v>
          </cell>
          <cell r="AQ73" t="str">
            <v>нд</v>
          </cell>
          <cell r="AR73" t="str">
            <v>нд</v>
          </cell>
          <cell r="AS73" t="str">
            <v>нд</v>
          </cell>
          <cell r="AT73" t="str">
            <v>нд</v>
          </cell>
          <cell r="AU73" t="str">
            <v>нд</v>
          </cell>
          <cell r="AV73" t="str">
            <v>нд</v>
          </cell>
          <cell r="AW73" t="str">
            <v>нд</v>
          </cell>
          <cell r="AX73" t="str">
            <v>нд</v>
          </cell>
          <cell r="AY73" t="str">
            <v>нд</v>
          </cell>
          <cell r="AZ73" t="str">
            <v>нд</v>
          </cell>
          <cell r="BA73" t="str">
            <v>нд</v>
          </cell>
          <cell r="BB73" t="str">
            <v>нд</v>
          </cell>
          <cell r="BC73" t="str">
            <v>нд</v>
          </cell>
          <cell r="BD73" t="str">
            <v>нд</v>
          </cell>
          <cell r="BE73" t="str">
            <v>нд</v>
          </cell>
          <cell r="BF73" t="str">
            <v>нд</v>
          </cell>
          <cell r="BG73" t="str">
            <v>нд</v>
          </cell>
          <cell r="BH73" t="str">
            <v>нд</v>
          </cell>
          <cell r="BI73" t="str">
            <v>нд</v>
          </cell>
          <cell r="BJ73" t="str">
            <v>нд</v>
          </cell>
          <cell r="BK73" t="str">
            <v>нд</v>
          </cell>
        </row>
        <row r="74">
          <cell r="C74" t="str">
            <v>Г</v>
          </cell>
          <cell r="D74" t="str">
            <v>нд</v>
          </cell>
          <cell r="E74" t="str">
            <v>нд</v>
          </cell>
          <cell r="F74" t="str">
            <v>нд</v>
          </cell>
          <cell r="G74" t="str">
            <v>нд</v>
          </cell>
          <cell r="H74" t="str">
            <v>нд</v>
          </cell>
          <cell r="I74" t="str">
            <v>нд</v>
          </cell>
          <cell r="J74" t="str">
            <v>нд</v>
          </cell>
          <cell r="K74" t="str">
            <v>нд</v>
          </cell>
          <cell r="L74" t="str">
            <v>нд</v>
          </cell>
          <cell r="M74" t="str">
            <v>нд</v>
          </cell>
          <cell r="N74" t="str">
            <v>нд</v>
          </cell>
          <cell r="O74" t="str">
            <v>нд</v>
          </cell>
          <cell r="P74" t="str">
            <v>нд</v>
          </cell>
          <cell r="Q74" t="str">
            <v>нд</v>
          </cell>
          <cell r="R74" t="str">
            <v>нд</v>
          </cell>
          <cell r="S74" t="str">
            <v>нд</v>
          </cell>
          <cell r="T74" t="str">
            <v>нд</v>
          </cell>
          <cell r="U74" t="str">
            <v>нд</v>
          </cell>
          <cell r="V74" t="str">
            <v>нд</v>
          </cell>
          <cell r="W74" t="str">
            <v>нд</v>
          </cell>
          <cell r="X74" t="str">
            <v>нд</v>
          </cell>
          <cell r="Y74" t="str">
            <v>нд</v>
          </cell>
          <cell r="Z74" t="str">
            <v>нд</v>
          </cell>
          <cell r="AA74" t="str">
            <v>нд</v>
          </cell>
          <cell r="AB74" t="str">
            <v>нд</v>
          </cell>
          <cell r="AC74" t="str">
            <v>нд</v>
          </cell>
          <cell r="AD74" t="str">
            <v>нд</v>
          </cell>
          <cell r="AE74" t="str">
            <v>нд</v>
          </cell>
          <cell r="AF74" t="str">
            <v>нд</v>
          </cell>
          <cell r="AG74" t="str">
            <v>нд</v>
          </cell>
          <cell r="AH74" t="str">
            <v>нд</v>
          </cell>
          <cell r="AI74" t="str">
            <v>нд</v>
          </cell>
          <cell r="AJ74" t="str">
            <v>нд</v>
          </cell>
          <cell r="AK74" t="str">
            <v>нд</v>
          </cell>
          <cell r="AL74" t="str">
            <v>нд</v>
          </cell>
          <cell r="AM74" t="str">
            <v>нд</v>
          </cell>
          <cell r="AN74" t="str">
            <v>нд</v>
          </cell>
          <cell r="AO74" t="str">
            <v>нд</v>
          </cell>
          <cell r="AP74" t="str">
            <v>нд</v>
          </cell>
          <cell r="AQ74" t="str">
            <v>нд</v>
          </cell>
          <cell r="AR74" t="str">
            <v>нд</v>
          </cell>
          <cell r="AS74" t="str">
            <v>нд</v>
          </cell>
          <cell r="AT74" t="str">
            <v>нд</v>
          </cell>
          <cell r="AU74" t="str">
            <v>нд</v>
          </cell>
          <cell r="AV74" t="str">
            <v>нд</v>
          </cell>
          <cell r="AW74" t="str">
            <v>нд</v>
          </cell>
          <cell r="AX74" t="str">
            <v>нд</v>
          </cell>
          <cell r="AY74" t="str">
            <v>нд</v>
          </cell>
          <cell r="AZ74" t="str">
            <v>нд</v>
          </cell>
          <cell r="BA74" t="str">
            <v>нд</v>
          </cell>
          <cell r="BB74" t="str">
            <v>нд</v>
          </cell>
          <cell r="BC74" t="str">
            <v>нд</v>
          </cell>
          <cell r="BD74" t="str">
            <v>нд</v>
          </cell>
          <cell r="BE74" t="str">
            <v>нд</v>
          </cell>
          <cell r="BF74" t="str">
            <v>нд</v>
          </cell>
          <cell r="BG74" t="str">
            <v>нд</v>
          </cell>
          <cell r="BH74" t="str">
            <v>нд</v>
          </cell>
          <cell r="BI74" t="str">
            <v>нд</v>
          </cell>
          <cell r="BJ74" t="str">
            <v>нд</v>
          </cell>
          <cell r="BK74" t="str">
            <v>нд</v>
          </cell>
        </row>
        <row r="75">
          <cell r="C75" t="str">
            <v>Г</v>
          </cell>
          <cell r="D75" t="str">
            <v>нд</v>
          </cell>
          <cell r="E75" t="str">
            <v>нд</v>
          </cell>
          <cell r="F75" t="str">
            <v>нд</v>
          </cell>
          <cell r="G75" t="str">
            <v>нд</v>
          </cell>
          <cell r="H75" t="str">
            <v>нд</v>
          </cell>
          <cell r="I75" t="str">
            <v>нд</v>
          </cell>
          <cell r="J75" t="str">
            <v>нд</v>
          </cell>
          <cell r="K75" t="str">
            <v>нд</v>
          </cell>
          <cell r="L75" t="str">
            <v>нд</v>
          </cell>
          <cell r="M75" t="str">
            <v>нд</v>
          </cell>
          <cell r="N75" t="str">
            <v>нд</v>
          </cell>
          <cell r="O75" t="str">
            <v>нд</v>
          </cell>
          <cell r="P75" t="str">
            <v>нд</v>
          </cell>
          <cell r="Q75" t="str">
            <v>нд</v>
          </cell>
          <cell r="R75" t="str">
            <v>нд</v>
          </cell>
          <cell r="S75" t="str">
            <v>нд</v>
          </cell>
          <cell r="T75" t="str">
            <v>нд</v>
          </cell>
          <cell r="U75" t="str">
            <v>нд</v>
          </cell>
          <cell r="V75" t="str">
            <v>нд</v>
          </cell>
          <cell r="W75" t="str">
            <v>нд</v>
          </cell>
          <cell r="X75" t="str">
            <v>нд</v>
          </cell>
          <cell r="Y75" t="str">
            <v>нд</v>
          </cell>
          <cell r="Z75" t="str">
            <v>нд</v>
          </cell>
          <cell r="AA75" t="str">
            <v>нд</v>
          </cell>
          <cell r="AB75" t="str">
            <v>нд</v>
          </cell>
          <cell r="AC75" t="str">
            <v>нд</v>
          </cell>
          <cell r="AD75" t="str">
            <v>нд</v>
          </cell>
          <cell r="AE75" t="str">
            <v>нд</v>
          </cell>
          <cell r="AF75" t="str">
            <v>нд</v>
          </cell>
          <cell r="AG75" t="str">
            <v>нд</v>
          </cell>
          <cell r="AH75" t="str">
            <v>нд</v>
          </cell>
          <cell r="AI75" t="str">
            <v>нд</v>
          </cell>
          <cell r="AJ75" t="str">
            <v>нд</v>
          </cell>
          <cell r="AK75" t="str">
            <v>нд</v>
          </cell>
          <cell r="AL75" t="str">
            <v>нд</v>
          </cell>
          <cell r="AM75" t="str">
            <v>нд</v>
          </cell>
          <cell r="AN75" t="str">
            <v>нд</v>
          </cell>
          <cell r="AO75" t="str">
            <v>нд</v>
          </cell>
          <cell r="AP75" t="str">
            <v>нд</v>
          </cell>
          <cell r="AQ75" t="str">
            <v>нд</v>
          </cell>
          <cell r="AR75" t="str">
            <v>нд</v>
          </cell>
          <cell r="AS75" t="str">
            <v>нд</v>
          </cell>
          <cell r="AT75" t="str">
            <v>нд</v>
          </cell>
          <cell r="AU75" t="str">
            <v>нд</v>
          </cell>
          <cell r="AV75" t="str">
            <v>нд</v>
          </cell>
          <cell r="AW75" t="str">
            <v>нд</v>
          </cell>
          <cell r="AX75" t="str">
            <v>нд</v>
          </cell>
          <cell r="AY75" t="str">
            <v>нд</v>
          </cell>
          <cell r="AZ75" t="str">
            <v>нд</v>
          </cell>
          <cell r="BA75" t="str">
            <v>нд</v>
          </cell>
          <cell r="BB75" t="str">
            <v>нд</v>
          </cell>
          <cell r="BC75" t="str">
            <v>нд</v>
          </cell>
          <cell r="BD75" t="str">
            <v>нд</v>
          </cell>
          <cell r="BE75" t="str">
            <v>нд</v>
          </cell>
          <cell r="BF75" t="str">
            <v>нд</v>
          </cell>
          <cell r="BG75" t="str">
            <v>нд</v>
          </cell>
          <cell r="BH75" t="str">
            <v>нд</v>
          </cell>
          <cell r="BI75" t="str">
            <v>нд</v>
          </cell>
          <cell r="BJ75" t="str">
            <v>нд</v>
          </cell>
          <cell r="BK75" t="str">
            <v>нд</v>
          </cell>
        </row>
        <row r="76">
          <cell r="C76" t="str">
            <v>Г</v>
          </cell>
          <cell r="D76" t="str">
            <v>нд</v>
          </cell>
          <cell r="E76" t="str">
            <v>нд</v>
          </cell>
          <cell r="F76" t="str">
            <v>нд</v>
          </cell>
          <cell r="G76" t="str">
            <v>нд</v>
          </cell>
          <cell r="H76" t="str">
            <v>нд</v>
          </cell>
          <cell r="I76" t="str">
            <v>нд</v>
          </cell>
          <cell r="J76" t="str">
            <v>нд</v>
          </cell>
          <cell r="K76" t="str">
            <v>нд</v>
          </cell>
          <cell r="L76" t="str">
            <v>нд</v>
          </cell>
          <cell r="M76" t="str">
            <v>нд</v>
          </cell>
          <cell r="N76" t="str">
            <v>нд</v>
          </cell>
          <cell r="O76" t="str">
            <v>нд</v>
          </cell>
          <cell r="P76" t="str">
            <v>нд</v>
          </cell>
          <cell r="Q76" t="str">
            <v>нд</v>
          </cell>
          <cell r="R76" t="str">
            <v>нд</v>
          </cell>
          <cell r="S76" t="str">
            <v>нд</v>
          </cell>
          <cell r="T76" t="str">
            <v>нд</v>
          </cell>
          <cell r="U76" t="str">
            <v>нд</v>
          </cell>
          <cell r="V76" t="str">
            <v>нд</v>
          </cell>
          <cell r="W76" t="str">
            <v>нд</v>
          </cell>
          <cell r="X76" t="str">
            <v>нд</v>
          </cell>
          <cell r="Y76" t="str">
            <v>нд</v>
          </cell>
          <cell r="Z76" t="str">
            <v>нд</v>
          </cell>
          <cell r="AA76" t="str">
            <v>нд</v>
          </cell>
          <cell r="AB76" t="str">
            <v>нд</v>
          </cell>
          <cell r="AC76" t="str">
            <v>нд</v>
          </cell>
          <cell r="AD76" t="str">
            <v>нд</v>
          </cell>
          <cell r="AE76" t="str">
            <v>нд</v>
          </cell>
          <cell r="AF76" t="str">
            <v>нд</v>
          </cell>
          <cell r="AG76" t="str">
            <v>нд</v>
          </cell>
          <cell r="AH76" t="str">
            <v>нд</v>
          </cell>
          <cell r="AI76" t="str">
            <v>нд</v>
          </cell>
          <cell r="AJ76" t="str">
            <v>нд</v>
          </cell>
          <cell r="AK76" t="str">
            <v>нд</v>
          </cell>
          <cell r="AL76" t="str">
            <v>нд</v>
          </cell>
          <cell r="AM76" t="str">
            <v>нд</v>
          </cell>
          <cell r="AN76" t="str">
            <v>нд</v>
          </cell>
          <cell r="AO76" t="str">
            <v>нд</v>
          </cell>
          <cell r="AP76" t="str">
            <v>нд</v>
          </cell>
          <cell r="AQ76" t="str">
            <v>нд</v>
          </cell>
          <cell r="AR76" t="str">
            <v>нд</v>
          </cell>
          <cell r="AS76" t="str">
            <v>нд</v>
          </cell>
          <cell r="AT76" t="str">
            <v>нд</v>
          </cell>
          <cell r="AU76" t="str">
            <v>нд</v>
          </cell>
          <cell r="AV76" t="str">
            <v>нд</v>
          </cell>
          <cell r="AW76" t="str">
            <v>нд</v>
          </cell>
          <cell r="AX76" t="str">
            <v>нд</v>
          </cell>
          <cell r="AY76" t="str">
            <v>нд</v>
          </cell>
          <cell r="AZ76" t="str">
            <v>нд</v>
          </cell>
          <cell r="BA76" t="str">
            <v>нд</v>
          </cell>
          <cell r="BB76" t="str">
            <v>нд</v>
          </cell>
          <cell r="BC76" t="str">
            <v>нд</v>
          </cell>
          <cell r="BD76" t="str">
            <v>нд</v>
          </cell>
          <cell r="BE76" t="str">
            <v>нд</v>
          </cell>
          <cell r="BF76" t="str">
            <v>нд</v>
          </cell>
          <cell r="BG76" t="str">
            <v>нд</v>
          </cell>
          <cell r="BH76" t="str">
            <v>нд</v>
          </cell>
          <cell r="BI76" t="str">
            <v>нд</v>
          </cell>
          <cell r="BJ76" t="str">
            <v>нд</v>
          </cell>
          <cell r="BK76" t="str">
            <v>нд</v>
          </cell>
        </row>
        <row r="77">
          <cell r="C77" t="str">
            <v>Г</v>
          </cell>
          <cell r="D77" t="str">
            <v>нд</v>
          </cell>
          <cell r="E77" t="str">
            <v>нд</v>
          </cell>
          <cell r="F77" t="str">
            <v>нд</v>
          </cell>
          <cell r="G77" t="str">
            <v>нд</v>
          </cell>
          <cell r="H77" t="str">
            <v>нд</v>
          </cell>
          <cell r="I77" t="str">
            <v>нд</v>
          </cell>
          <cell r="J77" t="str">
            <v>нд</v>
          </cell>
          <cell r="K77" t="str">
            <v>нд</v>
          </cell>
          <cell r="L77" t="str">
            <v>нд</v>
          </cell>
          <cell r="M77" t="str">
            <v>нд</v>
          </cell>
          <cell r="N77" t="str">
            <v>нд</v>
          </cell>
          <cell r="O77" t="str">
            <v>нд</v>
          </cell>
          <cell r="P77" t="str">
            <v>нд</v>
          </cell>
          <cell r="Q77" t="str">
            <v>нд</v>
          </cell>
          <cell r="R77" t="str">
            <v>нд</v>
          </cell>
          <cell r="S77" t="str">
            <v>нд</v>
          </cell>
          <cell r="T77" t="str">
            <v>нд</v>
          </cell>
          <cell r="U77" t="str">
            <v>нд</v>
          </cell>
          <cell r="V77" t="str">
            <v>нд</v>
          </cell>
          <cell r="W77" t="str">
            <v>нд</v>
          </cell>
          <cell r="X77" t="str">
            <v>нд</v>
          </cell>
          <cell r="Y77" t="str">
            <v>нд</v>
          </cell>
          <cell r="Z77" t="str">
            <v>нд</v>
          </cell>
          <cell r="AA77" t="str">
            <v>нд</v>
          </cell>
          <cell r="AB77" t="str">
            <v>нд</v>
          </cell>
          <cell r="AC77" t="str">
            <v>нд</v>
          </cell>
          <cell r="AD77" t="str">
            <v>нд</v>
          </cell>
          <cell r="AE77" t="str">
            <v>нд</v>
          </cell>
          <cell r="AF77" t="str">
            <v>нд</v>
          </cell>
          <cell r="AG77" t="str">
            <v>нд</v>
          </cell>
          <cell r="AH77" t="str">
            <v>нд</v>
          </cell>
          <cell r="AI77" t="str">
            <v>нд</v>
          </cell>
          <cell r="AJ77" t="str">
            <v>нд</v>
          </cell>
          <cell r="AK77" t="str">
            <v>нд</v>
          </cell>
          <cell r="AL77" t="str">
            <v>нд</v>
          </cell>
          <cell r="AM77" t="str">
            <v>нд</v>
          </cell>
          <cell r="AN77" t="str">
            <v>нд</v>
          </cell>
          <cell r="AO77" t="str">
            <v>нд</v>
          </cell>
          <cell r="AP77" t="str">
            <v>нд</v>
          </cell>
          <cell r="AQ77" t="str">
            <v>нд</v>
          </cell>
          <cell r="AR77" t="str">
            <v>нд</v>
          </cell>
          <cell r="AS77" t="str">
            <v>нд</v>
          </cell>
          <cell r="AT77" t="str">
            <v>нд</v>
          </cell>
          <cell r="AU77" t="str">
            <v>нд</v>
          </cell>
          <cell r="AV77" t="str">
            <v>нд</v>
          </cell>
          <cell r="AW77" t="str">
            <v>нд</v>
          </cell>
          <cell r="AX77" t="str">
            <v>нд</v>
          </cell>
          <cell r="AY77" t="str">
            <v>нд</v>
          </cell>
          <cell r="AZ77" t="str">
            <v>нд</v>
          </cell>
          <cell r="BA77" t="str">
            <v>нд</v>
          </cell>
          <cell r="BB77" t="str">
            <v>нд</v>
          </cell>
          <cell r="BC77" t="str">
            <v>нд</v>
          </cell>
          <cell r="BD77" t="str">
            <v>нд</v>
          </cell>
          <cell r="BE77" t="str">
            <v>нд</v>
          </cell>
          <cell r="BF77" t="str">
            <v>нд</v>
          </cell>
          <cell r="BG77" t="str">
            <v>нд</v>
          </cell>
          <cell r="BH77" t="str">
            <v>нд</v>
          </cell>
          <cell r="BI77" t="str">
            <v>нд</v>
          </cell>
          <cell r="BJ77" t="str">
            <v>нд</v>
          </cell>
          <cell r="BK77" t="str">
            <v>нд</v>
          </cell>
        </row>
        <row r="78">
          <cell r="C78" t="str">
            <v>Г</v>
          </cell>
          <cell r="D78" t="str">
            <v>нд</v>
          </cell>
          <cell r="E78" t="str">
            <v>нд</v>
          </cell>
          <cell r="F78" t="str">
            <v>нд</v>
          </cell>
          <cell r="G78" t="str">
            <v>нд</v>
          </cell>
          <cell r="H78" t="str">
            <v>нд</v>
          </cell>
          <cell r="I78" t="str">
            <v>нд</v>
          </cell>
          <cell r="J78" t="str">
            <v>нд</v>
          </cell>
          <cell r="K78" t="str">
            <v>нд</v>
          </cell>
          <cell r="L78" t="str">
            <v>нд</v>
          </cell>
          <cell r="M78" t="str">
            <v>нд</v>
          </cell>
          <cell r="N78" t="str">
            <v>нд</v>
          </cell>
          <cell r="O78" t="str">
            <v>нд</v>
          </cell>
          <cell r="P78" t="str">
            <v>нд</v>
          </cell>
          <cell r="Q78" t="str">
            <v>нд</v>
          </cell>
          <cell r="R78" t="str">
            <v>нд</v>
          </cell>
          <cell r="S78" t="str">
            <v>нд</v>
          </cell>
          <cell r="T78" t="str">
            <v>нд</v>
          </cell>
          <cell r="U78" t="str">
            <v>нд</v>
          </cell>
          <cell r="V78" t="str">
            <v>нд</v>
          </cell>
          <cell r="W78" t="str">
            <v>нд</v>
          </cell>
          <cell r="X78" t="str">
            <v>нд</v>
          </cell>
          <cell r="Y78" t="str">
            <v>нд</v>
          </cell>
          <cell r="Z78" t="str">
            <v>нд</v>
          </cell>
          <cell r="AA78" t="str">
            <v>нд</v>
          </cell>
          <cell r="AB78" t="str">
            <v>нд</v>
          </cell>
          <cell r="AC78" t="str">
            <v>нд</v>
          </cell>
          <cell r="AD78" t="str">
            <v>нд</v>
          </cell>
          <cell r="AE78" t="str">
            <v>нд</v>
          </cell>
          <cell r="AF78" t="str">
            <v>нд</v>
          </cell>
          <cell r="AG78" t="str">
            <v>нд</v>
          </cell>
          <cell r="AH78" t="str">
            <v>нд</v>
          </cell>
          <cell r="AI78" t="str">
            <v>нд</v>
          </cell>
          <cell r="AJ78" t="str">
            <v>нд</v>
          </cell>
          <cell r="AK78" t="str">
            <v>нд</v>
          </cell>
          <cell r="AL78" t="str">
            <v>нд</v>
          </cell>
          <cell r="AM78" t="str">
            <v>нд</v>
          </cell>
          <cell r="AN78" t="str">
            <v>нд</v>
          </cell>
          <cell r="AO78" t="str">
            <v>нд</v>
          </cell>
          <cell r="AP78" t="str">
            <v>нд</v>
          </cell>
          <cell r="AQ78" t="str">
            <v>нд</v>
          </cell>
          <cell r="AR78" t="str">
            <v>нд</v>
          </cell>
          <cell r="AS78" t="str">
            <v>нд</v>
          </cell>
          <cell r="AT78" t="str">
            <v>нд</v>
          </cell>
          <cell r="AU78" t="str">
            <v>нд</v>
          </cell>
          <cell r="AV78" t="str">
            <v>нд</v>
          </cell>
          <cell r="AW78" t="str">
            <v>нд</v>
          </cell>
          <cell r="AX78" t="str">
            <v>нд</v>
          </cell>
          <cell r="AY78" t="str">
            <v>нд</v>
          </cell>
          <cell r="AZ78" t="str">
            <v>нд</v>
          </cell>
          <cell r="BA78" t="str">
            <v>нд</v>
          </cell>
          <cell r="BB78" t="str">
            <v>нд</v>
          </cell>
          <cell r="BC78" t="str">
            <v>нд</v>
          </cell>
          <cell r="BD78" t="str">
            <v>нд</v>
          </cell>
          <cell r="BE78" t="str">
            <v>нд</v>
          </cell>
          <cell r="BF78" t="str">
            <v>нд</v>
          </cell>
          <cell r="BG78" t="str">
            <v>нд</v>
          </cell>
          <cell r="BH78" t="str">
            <v>нд</v>
          </cell>
          <cell r="BI78" t="str">
            <v>нд</v>
          </cell>
          <cell r="BJ78" t="str">
            <v>нд</v>
          </cell>
          <cell r="BK78" t="str">
            <v>нд</v>
          </cell>
        </row>
        <row r="79">
          <cell r="C79" t="str">
            <v>Г</v>
          </cell>
          <cell r="D79" t="str">
            <v>нд</v>
          </cell>
          <cell r="E79" t="str">
            <v>нд</v>
          </cell>
          <cell r="F79" t="str">
            <v>нд</v>
          </cell>
          <cell r="G79" t="str">
            <v>нд</v>
          </cell>
          <cell r="H79" t="str">
            <v>нд</v>
          </cell>
          <cell r="I79" t="str">
            <v>нд</v>
          </cell>
          <cell r="J79" t="str">
            <v>нд</v>
          </cell>
          <cell r="K79" t="str">
            <v>нд</v>
          </cell>
          <cell r="L79" t="str">
            <v>нд</v>
          </cell>
          <cell r="M79" t="str">
            <v>нд</v>
          </cell>
          <cell r="N79" t="str">
            <v>нд</v>
          </cell>
          <cell r="O79" t="str">
            <v>нд</v>
          </cell>
          <cell r="P79" t="str">
            <v>нд</v>
          </cell>
          <cell r="Q79" t="str">
            <v>нд</v>
          </cell>
          <cell r="R79" t="str">
            <v>нд</v>
          </cell>
          <cell r="S79" t="str">
            <v>нд</v>
          </cell>
          <cell r="T79" t="str">
            <v>нд</v>
          </cell>
          <cell r="U79" t="str">
            <v>нд</v>
          </cell>
          <cell r="V79" t="str">
            <v>нд</v>
          </cell>
          <cell r="W79" t="str">
            <v>нд</v>
          </cell>
          <cell r="X79" t="str">
            <v>нд</v>
          </cell>
          <cell r="Y79" t="str">
            <v>нд</v>
          </cell>
          <cell r="Z79" t="str">
            <v>нд</v>
          </cell>
          <cell r="AA79" t="str">
            <v>нд</v>
          </cell>
          <cell r="AB79" t="str">
            <v>нд</v>
          </cell>
          <cell r="AC79" t="str">
            <v>нд</v>
          </cell>
          <cell r="AD79" t="str">
            <v>нд</v>
          </cell>
          <cell r="AE79" t="str">
            <v>нд</v>
          </cell>
          <cell r="AF79" t="str">
            <v>нд</v>
          </cell>
          <cell r="AG79" t="str">
            <v>нд</v>
          </cell>
          <cell r="AH79" t="str">
            <v>нд</v>
          </cell>
          <cell r="AI79" t="str">
            <v>нд</v>
          </cell>
          <cell r="AJ79" t="str">
            <v>нд</v>
          </cell>
          <cell r="AK79" t="str">
            <v>нд</v>
          </cell>
          <cell r="AL79" t="str">
            <v>нд</v>
          </cell>
          <cell r="AM79" t="str">
            <v>нд</v>
          </cell>
          <cell r="AN79" t="str">
            <v>нд</v>
          </cell>
          <cell r="AO79" t="str">
            <v>нд</v>
          </cell>
          <cell r="AP79" t="str">
            <v>нд</v>
          </cell>
          <cell r="AQ79" t="str">
            <v>нд</v>
          </cell>
          <cell r="AR79" t="str">
            <v>нд</v>
          </cell>
          <cell r="AS79" t="str">
            <v>нд</v>
          </cell>
          <cell r="AT79" t="str">
            <v>нд</v>
          </cell>
          <cell r="AU79" t="str">
            <v>нд</v>
          </cell>
          <cell r="AV79" t="str">
            <v>нд</v>
          </cell>
          <cell r="AW79" t="str">
            <v>нд</v>
          </cell>
          <cell r="AX79" t="str">
            <v>нд</v>
          </cell>
          <cell r="AY79" t="str">
            <v>нд</v>
          </cell>
          <cell r="AZ79" t="str">
            <v>нд</v>
          </cell>
          <cell r="BA79" t="str">
            <v>нд</v>
          </cell>
          <cell r="BB79" t="str">
            <v>нд</v>
          </cell>
          <cell r="BC79" t="str">
            <v>нд</v>
          </cell>
          <cell r="BD79" t="str">
            <v>нд</v>
          </cell>
          <cell r="BE79" t="str">
            <v>нд</v>
          </cell>
          <cell r="BF79" t="str">
            <v>нд</v>
          </cell>
          <cell r="BG79" t="str">
            <v>нд</v>
          </cell>
          <cell r="BH79" t="str">
            <v>нд</v>
          </cell>
          <cell r="BI79" t="str">
            <v>нд</v>
          </cell>
          <cell r="BJ79" t="str">
            <v>нд</v>
          </cell>
          <cell r="BK79" t="str">
            <v>нд</v>
          </cell>
        </row>
        <row r="80">
          <cell r="C80" t="str">
            <v>Г</v>
          </cell>
          <cell r="D80" t="str">
            <v>нд</v>
          </cell>
          <cell r="E80" t="str">
            <v>нд</v>
          </cell>
          <cell r="F80" t="str">
            <v>нд</v>
          </cell>
          <cell r="G80" t="str">
            <v>нд</v>
          </cell>
          <cell r="H80" t="str">
            <v>нд</v>
          </cell>
          <cell r="I80" t="str">
            <v>нд</v>
          </cell>
          <cell r="J80" t="str">
            <v>нд</v>
          </cell>
          <cell r="K80" t="str">
            <v>нд</v>
          </cell>
          <cell r="L80" t="str">
            <v>нд</v>
          </cell>
          <cell r="M80" t="str">
            <v>нд</v>
          </cell>
          <cell r="N80" t="str">
            <v>нд</v>
          </cell>
          <cell r="O80" t="str">
            <v>нд</v>
          </cell>
          <cell r="P80" t="str">
            <v>нд</v>
          </cell>
          <cell r="Q80" t="str">
            <v>нд</v>
          </cell>
          <cell r="R80" t="str">
            <v>нд</v>
          </cell>
          <cell r="S80" t="str">
            <v>нд</v>
          </cell>
          <cell r="T80" t="str">
            <v>нд</v>
          </cell>
          <cell r="U80" t="str">
            <v>нд</v>
          </cell>
          <cell r="V80" t="str">
            <v>нд</v>
          </cell>
          <cell r="W80" t="str">
            <v>нд</v>
          </cell>
          <cell r="X80" t="str">
            <v>нд</v>
          </cell>
          <cell r="Y80" t="str">
            <v>нд</v>
          </cell>
          <cell r="Z80" t="str">
            <v>нд</v>
          </cell>
          <cell r="AA80" t="str">
            <v>нд</v>
          </cell>
          <cell r="AB80" t="str">
            <v>нд</v>
          </cell>
          <cell r="AC80" t="str">
            <v>нд</v>
          </cell>
          <cell r="AD80" t="str">
            <v>нд</v>
          </cell>
          <cell r="AE80" t="str">
            <v>нд</v>
          </cell>
          <cell r="AF80" t="str">
            <v>нд</v>
          </cell>
          <cell r="AG80" t="str">
            <v>нд</v>
          </cell>
          <cell r="AH80" t="str">
            <v>нд</v>
          </cell>
          <cell r="AI80" t="str">
            <v>нд</v>
          </cell>
          <cell r="AJ80" t="str">
            <v>нд</v>
          </cell>
          <cell r="AK80" t="str">
            <v>нд</v>
          </cell>
          <cell r="AL80" t="str">
            <v>нд</v>
          </cell>
          <cell r="AM80" t="str">
            <v>нд</v>
          </cell>
          <cell r="AN80" t="str">
            <v>нд</v>
          </cell>
          <cell r="AO80" t="str">
            <v>нд</v>
          </cell>
          <cell r="AP80" t="str">
            <v>нд</v>
          </cell>
          <cell r="AQ80" t="str">
            <v>нд</v>
          </cell>
          <cell r="AR80" t="str">
            <v>нд</v>
          </cell>
          <cell r="AS80" t="str">
            <v>нд</v>
          </cell>
          <cell r="AT80" t="str">
            <v>нд</v>
          </cell>
          <cell r="AU80" t="str">
            <v>нд</v>
          </cell>
          <cell r="AV80" t="str">
            <v>нд</v>
          </cell>
          <cell r="AW80" t="str">
            <v>нд</v>
          </cell>
          <cell r="AX80" t="str">
            <v>нд</v>
          </cell>
          <cell r="AY80" t="str">
            <v>нд</v>
          </cell>
          <cell r="AZ80" t="str">
            <v>нд</v>
          </cell>
          <cell r="BA80" t="str">
            <v>нд</v>
          </cell>
          <cell r="BB80" t="str">
            <v>нд</v>
          </cell>
          <cell r="BC80" t="str">
            <v>нд</v>
          </cell>
          <cell r="BD80" t="str">
            <v>нд</v>
          </cell>
          <cell r="BE80" t="str">
            <v>нд</v>
          </cell>
          <cell r="BF80" t="str">
            <v>нд</v>
          </cell>
          <cell r="BG80" t="str">
            <v>нд</v>
          </cell>
          <cell r="BH80" t="str">
            <v>нд</v>
          </cell>
          <cell r="BI80" t="str">
            <v>нд</v>
          </cell>
          <cell r="BJ80" t="str">
            <v>нд</v>
          </cell>
          <cell r="BK80" t="str">
            <v>нд</v>
          </cell>
        </row>
        <row r="81">
          <cell r="C81" t="str">
            <v>Г</v>
          </cell>
          <cell r="D81" t="str">
            <v>нд</v>
          </cell>
          <cell r="E81" t="str">
            <v>нд</v>
          </cell>
          <cell r="F81" t="str">
            <v>нд</v>
          </cell>
          <cell r="G81" t="str">
            <v>нд</v>
          </cell>
          <cell r="H81" t="str">
            <v>нд</v>
          </cell>
          <cell r="I81" t="str">
            <v>нд</v>
          </cell>
          <cell r="J81" t="str">
            <v>нд</v>
          </cell>
          <cell r="K81" t="str">
            <v>нд</v>
          </cell>
          <cell r="L81" t="str">
            <v>нд</v>
          </cell>
          <cell r="M81" t="str">
            <v>нд</v>
          </cell>
          <cell r="N81" t="str">
            <v>нд</v>
          </cell>
          <cell r="O81" t="str">
            <v>нд</v>
          </cell>
          <cell r="P81" t="str">
            <v>нд</v>
          </cell>
          <cell r="Q81" t="str">
            <v>нд</v>
          </cell>
          <cell r="R81" t="str">
            <v>нд</v>
          </cell>
          <cell r="S81" t="str">
            <v>нд</v>
          </cell>
          <cell r="T81" t="str">
            <v>нд</v>
          </cell>
          <cell r="U81" t="str">
            <v>нд</v>
          </cell>
          <cell r="V81" t="str">
            <v>нд</v>
          </cell>
          <cell r="W81" t="str">
            <v>нд</v>
          </cell>
          <cell r="X81" t="str">
            <v>нд</v>
          </cell>
          <cell r="Y81" t="str">
            <v>нд</v>
          </cell>
          <cell r="Z81" t="str">
            <v>нд</v>
          </cell>
          <cell r="AA81" t="str">
            <v>нд</v>
          </cell>
          <cell r="AB81" t="str">
            <v>нд</v>
          </cell>
          <cell r="AC81" t="str">
            <v>нд</v>
          </cell>
          <cell r="AD81" t="str">
            <v>нд</v>
          </cell>
          <cell r="AE81" t="str">
            <v>нд</v>
          </cell>
          <cell r="AF81" t="str">
            <v>нд</v>
          </cell>
          <cell r="AG81" t="str">
            <v>нд</v>
          </cell>
          <cell r="AH81" t="str">
            <v>нд</v>
          </cell>
          <cell r="AI81" t="str">
            <v>нд</v>
          </cell>
          <cell r="AJ81" t="str">
            <v>нд</v>
          </cell>
          <cell r="AK81" t="str">
            <v>нд</v>
          </cell>
          <cell r="AL81" t="str">
            <v>нд</v>
          </cell>
          <cell r="AM81" t="str">
            <v>нд</v>
          </cell>
          <cell r="AN81" t="str">
            <v>нд</v>
          </cell>
          <cell r="AO81" t="str">
            <v>нд</v>
          </cell>
          <cell r="AP81" t="str">
            <v>нд</v>
          </cell>
          <cell r="AQ81" t="str">
            <v>нд</v>
          </cell>
          <cell r="AR81" t="str">
            <v>нд</v>
          </cell>
          <cell r="AS81" t="str">
            <v>нд</v>
          </cell>
          <cell r="AT81" t="str">
            <v>нд</v>
          </cell>
          <cell r="AU81" t="str">
            <v>нд</v>
          </cell>
          <cell r="AV81" t="str">
            <v>нд</v>
          </cell>
          <cell r="AW81" t="str">
            <v>нд</v>
          </cell>
          <cell r="AX81" t="str">
            <v>нд</v>
          </cell>
          <cell r="AY81" t="str">
            <v>нд</v>
          </cell>
          <cell r="AZ81" t="str">
            <v>нд</v>
          </cell>
          <cell r="BA81" t="str">
            <v>нд</v>
          </cell>
          <cell r="BB81" t="str">
            <v>нд</v>
          </cell>
          <cell r="BC81" t="str">
            <v>нд</v>
          </cell>
          <cell r="BD81" t="str">
            <v>нд</v>
          </cell>
          <cell r="BE81" t="str">
            <v>нд</v>
          </cell>
          <cell r="BF81" t="str">
            <v>нд</v>
          </cell>
          <cell r="BG81" t="str">
            <v>нд</v>
          </cell>
          <cell r="BH81" t="str">
            <v>нд</v>
          </cell>
          <cell r="BI81" t="str">
            <v>нд</v>
          </cell>
          <cell r="BJ81" t="str">
            <v>нд</v>
          </cell>
          <cell r="BK81" t="str">
            <v>нд</v>
          </cell>
        </row>
        <row r="82">
          <cell r="C82" t="str">
            <v>Г</v>
          </cell>
          <cell r="D82" t="str">
            <v>нд</v>
          </cell>
          <cell r="E82" t="str">
            <v>нд</v>
          </cell>
          <cell r="F82" t="str">
            <v>нд</v>
          </cell>
          <cell r="G82" t="str">
            <v>нд</v>
          </cell>
          <cell r="H82" t="str">
            <v>нд</v>
          </cell>
          <cell r="I82" t="str">
            <v>нд</v>
          </cell>
          <cell r="J82" t="str">
            <v>нд</v>
          </cell>
          <cell r="K82" t="str">
            <v>нд</v>
          </cell>
          <cell r="L82" t="str">
            <v>нд</v>
          </cell>
          <cell r="M82" t="str">
            <v>нд</v>
          </cell>
          <cell r="N82" t="str">
            <v>нд</v>
          </cell>
          <cell r="O82" t="str">
            <v>нд</v>
          </cell>
          <cell r="P82" t="str">
            <v>нд</v>
          </cell>
          <cell r="Q82" t="str">
            <v>нд</v>
          </cell>
          <cell r="R82" t="str">
            <v>нд</v>
          </cell>
          <cell r="S82" t="str">
            <v>нд</v>
          </cell>
          <cell r="T82" t="str">
            <v>нд</v>
          </cell>
          <cell r="U82" t="str">
            <v>нд</v>
          </cell>
          <cell r="V82" t="str">
            <v>нд</v>
          </cell>
          <cell r="W82" t="str">
            <v>нд</v>
          </cell>
          <cell r="X82" t="str">
            <v>нд</v>
          </cell>
          <cell r="Y82" t="str">
            <v>нд</v>
          </cell>
          <cell r="Z82" t="str">
            <v>нд</v>
          </cell>
          <cell r="AA82" t="str">
            <v>нд</v>
          </cell>
          <cell r="AB82" t="str">
            <v>нд</v>
          </cell>
          <cell r="AC82" t="str">
            <v>нд</v>
          </cell>
          <cell r="AD82" t="str">
            <v>нд</v>
          </cell>
          <cell r="AE82" t="str">
            <v>нд</v>
          </cell>
          <cell r="AF82" t="str">
            <v>нд</v>
          </cell>
          <cell r="AG82" t="str">
            <v>нд</v>
          </cell>
          <cell r="AH82" t="str">
            <v>нд</v>
          </cell>
          <cell r="AI82" t="str">
            <v>нд</v>
          </cell>
          <cell r="AJ82" t="str">
            <v>нд</v>
          </cell>
          <cell r="AK82" t="str">
            <v>нд</v>
          </cell>
          <cell r="AL82" t="str">
            <v>нд</v>
          </cell>
          <cell r="AM82" t="str">
            <v>нд</v>
          </cell>
          <cell r="AN82" t="str">
            <v>нд</v>
          </cell>
          <cell r="AO82" t="str">
            <v>нд</v>
          </cell>
          <cell r="AP82" t="str">
            <v>нд</v>
          </cell>
          <cell r="AQ82" t="str">
            <v>нд</v>
          </cell>
          <cell r="AR82" t="str">
            <v>нд</v>
          </cell>
          <cell r="AS82" t="str">
            <v>нд</v>
          </cell>
          <cell r="AT82" t="str">
            <v>нд</v>
          </cell>
          <cell r="AU82" t="str">
            <v>нд</v>
          </cell>
          <cell r="AV82" t="str">
            <v>нд</v>
          </cell>
          <cell r="AW82" t="str">
            <v>нд</v>
          </cell>
          <cell r="AX82" t="str">
            <v>нд</v>
          </cell>
          <cell r="AY82" t="str">
            <v>нд</v>
          </cell>
          <cell r="AZ82" t="str">
            <v>нд</v>
          </cell>
          <cell r="BA82" t="str">
            <v>нд</v>
          </cell>
          <cell r="BB82" t="str">
            <v>нд</v>
          </cell>
          <cell r="BC82" t="str">
            <v>нд</v>
          </cell>
          <cell r="BD82" t="str">
            <v>нд</v>
          </cell>
          <cell r="BE82" t="str">
            <v>нд</v>
          </cell>
          <cell r="BF82" t="str">
            <v>нд</v>
          </cell>
          <cell r="BG82" t="str">
            <v>нд</v>
          </cell>
          <cell r="BH82" t="str">
            <v>нд</v>
          </cell>
          <cell r="BI82" t="str">
            <v>нд</v>
          </cell>
          <cell r="BJ82" t="str">
            <v>нд</v>
          </cell>
          <cell r="BK82" t="str">
            <v>нд</v>
          </cell>
        </row>
        <row r="83">
          <cell r="C83" t="str">
            <v>Г</v>
          </cell>
          <cell r="D83" t="str">
            <v>нд</v>
          </cell>
          <cell r="E83" t="str">
            <v>нд</v>
          </cell>
          <cell r="F83" t="str">
            <v>нд</v>
          </cell>
          <cell r="G83" t="str">
            <v>нд</v>
          </cell>
          <cell r="H83" t="str">
            <v>нд</v>
          </cell>
          <cell r="I83" t="str">
            <v>нд</v>
          </cell>
          <cell r="J83" t="str">
            <v>нд</v>
          </cell>
          <cell r="K83" t="str">
            <v>нд</v>
          </cell>
          <cell r="L83" t="str">
            <v>нд</v>
          </cell>
          <cell r="M83" t="str">
            <v>нд</v>
          </cell>
          <cell r="N83" t="str">
            <v>нд</v>
          </cell>
          <cell r="O83" t="str">
            <v>нд</v>
          </cell>
          <cell r="P83" t="str">
            <v>нд</v>
          </cell>
          <cell r="Q83" t="str">
            <v>нд</v>
          </cell>
          <cell r="R83" t="str">
            <v>нд</v>
          </cell>
          <cell r="S83" t="str">
            <v>нд</v>
          </cell>
          <cell r="T83" t="str">
            <v>нд</v>
          </cell>
          <cell r="U83" t="str">
            <v>нд</v>
          </cell>
          <cell r="V83" t="str">
            <v>нд</v>
          </cell>
          <cell r="W83" t="str">
            <v>нд</v>
          </cell>
          <cell r="X83" t="str">
            <v>нд</v>
          </cell>
          <cell r="Y83" t="str">
            <v>нд</v>
          </cell>
          <cell r="Z83" t="str">
            <v>нд</v>
          </cell>
          <cell r="AA83" t="str">
            <v>нд</v>
          </cell>
          <cell r="AB83" t="str">
            <v>нд</v>
          </cell>
          <cell r="AC83" t="str">
            <v>нд</v>
          </cell>
          <cell r="AD83" t="str">
            <v>нд</v>
          </cell>
          <cell r="AE83" t="str">
            <v>нд</v>
          </cell>
          <cell r="AF83" t="str">
            <v>нд</v>
          </cell>
          <cell r="AG83" t="str">
            <v>нд</v>
          </cell>
          <cell r="AH83" t="str">
            <v>нд</v>
          </cell>
          <cell r="AI83" t="str">
            <v>нд</v>
          </cell>
          <cell r="AJ83" t="str">
            <v>нд</v>
          </cell>
          <cell r="AK83" t="str">
            <v>нд</v>
          </cell>
          <cell r="AL83" t="str">
            <v>нд</v>
          </cell>
          <cell r="AM83" t="str">
            <v>нд</v>
          </cell>
          <cell r="AN83" t="str">
            <v>нд</v>
          </cell>
          <cell r="AO83" t="str">
            <v>нд</v>
          </cell>
          <cell r="AP83" t="str">
            <v>нд</v>
          </cell>
          <cell r="AQ83" t="str">
            <v>нд</v>
          </cell>
          <cell r="AR83" t="str">
            <v>нд</v>
          </cell>
          <cell r="AS83" t="str">
            <v>нд</v>
          </cell>
          <cell r="AT83" t="str">
            <v>нд</v>
          </cell>
          <cell r="AU83" t="str">
            <v>нд</v>
          </cell>
          <cell r="AV83" t="str">
            <v>нд</v>
          </cell>
          <cell r="AW83" t="str">
            <v>нд</v>
          </cell>
          <cell r="AX83" t="str">
            <v>нд</v>
          </cell>
          <cell r="AY83" t="str">
            <v>нд</v>
          </cell>
          <cell r="AZ83" t="str">
            <v>нд</v>
          </cell>
          <cell r="BA83" t="str">
            <v>нд</v>
          </cell>
          <cell r="BB83" t="str">
            <v>нд</v>
          </cell>
          <cell r="BC83" t="str">
            <v>нд</v>
          </cell>
          <cell r="BD83" t="str">
            <v>нд</v>
          </cell>
          <cell r="BE83" t="str">
            <v>нд</v>
          </cell>
          <cell r="BF83" t="str">
            <v>нд</v>
          </cell>
          <cell r="BG83" t="str">
            <v>нд</v>
          </cell>
          <cell r="BH83" t="str">
            <v>нд</v>
          </cell>
          <cell r="BI83" t="str">
            <v>нд</v>
          </cell>
          <cell r="BJ83" t="str">
            <v>нд</v>
          </cell>
          <cell r="BK83" t="str">
            <v>нд</v>
          </cell>
        </row>
        <row r="84">
          <cell r="C84" t="str">
            <v>Г</v>
          </cell>
          <cell r="D84" t="str">
            <v>нд</v>
          </cell>
          <cell r="E84" t="str">
            <v>нд</v>
          </cell>
          <cell r="F84" t="str">
            <v>нд</v>
          </cell>
          <cell r="G84" t="str">
            <v>нд</v>
          </cell>
          <cell r="H84" t="str">
            <v>нд</v>
          </cell>
          <cell r="I84" t="str">
            <v>нд</v>
          </cell>
          <cell r="J84" t="str">
            <v>нд</v>
          </cell>
          <cell r="K84" t="str">
            <v>нд</v>
          </cell>
          <cell r="L84" t="str">
            <v>нд</v>
          </cell>
          <cell r="M84" t="str">
            <v>нд</v>
          </cell>
          <cell r="N84" t="str">
            <v>нд</v>
          </cell>
          <cell r="O84" t="str">
            <v>нд</v>
          </cell>
          <cell r="P84" t="str">
            <v>нд</v>
          </cell>
          <cell r="Q84" t="str">
            <v>нд</v>
          </cell>
          <cell r="R84" t="str">
            <v>нд</v>
          </cell>
          <cell r="S84" t="str">
            <v>нд</v>
          </cell>
          <cell r="T84" t="str">
            <v>нд</v>
          </cell>
          <cell r="U84" t="str">
            <v>нд</v>
          </cell>
          <cell r="V84" t="str">
            <v>нд</v>
          </cell>
          <cell r="W84" t="str">
            <v>нд</v>
          </cell>
          <cell r="X84" t="str">
            <v>нд</v>
          </cell>
          <cell r="Y84" t="str">
            <v>нд</v>
          </cell>
          <cell r="Z84" t="str">
            <v>нд</v>
          </cell>
          <cell r="AA84" t="str">
            <v>нд</v>
          </cell>
          <cell r="AB84" t="str">
            <v>нд</v>
          </cell>
          <cell r="AC84" t="str">
            <v>нд</v>
          </cell>
          <cell r="AD84" t="str">
            <v>нд</v>
          </cell>
          <cell r="AE84" t="str">
            <v>нд</v>
          </cell>
          <cell r="AF84" t="str">
            <v>нд</v>
          </cell>
          <cell r="AG84" t="str">
            <v>нд</v>
          </cell>
          <cell r="AH84" t="str">
            <v>нд</v>
          </cell>
          <cell r="AI84" t="str">
            <v>нд</v>
          </cell>
          <cell r="AJ84" t="str">
            <v>нд</v>
          </cell>
          <cell r="AK84" t="str">
            <v>нд</v>
          </cell>
          <cell r="AL84" t="str">
            <v>нд</v>
          </cell>
          <cell r="AM84" t="str">
            <v>нд</v>
          </cell>
          <cell r="AN84" t="str">
            <v>нд</v>
          </cell>
          <cell r="AO84" t="str">
            <v>нд</v>
          </cell>
          <cell r="AP84" t="str">
            <v>нд</v>
          </cell>
          <cell r="AQ84" t="str">
            <v>нд</v>
          </cell>
          <cell r="AR84" t="str">
            <v>нд</v>
          </cell>
          <cell r="AS84" t="str">
            <v>нд</v>
          </cell>
          <cell r="AT84" t="str">
            <v>нд</v>
          </cell>
          <cell r="AU84" t="str">
            <v>нд</v>
          </cell>
          <cell r="AV84" t="str">
            <v>нд</v>
          </cell>
          <cell r="AW84" t="str">
            <v>нд</v>
          </cell>
          <cell r="AX84" t="str">
            <v>нд</v>
          </cell>
          <cell r="AY84" t="str">
            <v>нд</v>
          </cell>
          <cell r="AZ84" t="str">
            <v>нд</v>
          </cell>
          <cell r="BA84" t="str">
            <v>нд</v>
          </cell>
          <cell r="BB84" t="str">
            <v>нд</v>
          </cell>
          <cell r="BC84" t="str">
            <v>нд</v>
          </cell>
          <cell r="BD84" t="str">
            <v>нд</v>
          </cell>
          <cell r="BE84" t="str">
            <v>нд</v>
          </cell>
          <cell r="BF84" t="str">
            <v>нд</v>
          </cell>
          <cell r="BG84" t="str">
            <v>нд</v>
          </cell>
          <cell r="BH84" t="str">
            <v>нд</v>
          </cell>
          <cell r="BI84" t="str">
            <v>нд</v>
          </cell>
          <cell r="BJ84" t="str">
            <v>нд</v>
          </cell>
          <cell r="BK84" t="str">
            <v>нд</v>
          </cell>
        </row>
        <row r="85">
          <cell r="C85" t="str">
            <v>M_019</v>
          </cell>
          <cell r="D85" t="str">
            <v>нд</v>
          </cell>
          <cell r="E85" t="str">
            <v>нд</v>
          </cell>
          <cell r="F85" t="str">
            <v>нд</v>
          </cell>
          <cell r="G85" t="str">
            <v>нд</v>
          </cell>
          <cell r="H85" t="str">
            <v>нд</v>
          </cell>
          <cell r="I85" t="str">
            <v>нд</v>
          </cell>
          <cell r="J85" t="str">
            <v>нд</v>
          </cell>
          <cell r="K85" t="str">
            <v>нд</v>
          </cell>
          <cell r="L85" t="str">
            <v>нд</v>
          </cell>
          <cell r="M85" t="str">
            <v>нд</v>
          </cell>
          <cell r="N85" t="str">
            <v>нд</v>
          </cell>
          <cell r="O85" t="str">
            <v>нд</v>
          </cell>
          <cell r="P85" t="str">
            <v>нд</v>
          </cell>
          <cell r="Q85" t="str">
            <v>нд</v>
          </cell>
          <cell r="R85" t="str">
            <v>нд</v>
          </cell>
          <cell r="S85" t="str">
            <v>нд</v>
          </cell>
          <cell r="T85" t="str">
            <v>нд</v>
          </cell>
          <cell r="U85" t="str">
            <v>нд</v>
          </cell>
          <cell r="V85" t="str">
            <v>нд</v>
          </cell>
          <cell r="W85" t="str">
            <v>нд</v>
          </cell>
          <cell r="X85" t="str">
            <v>нд</v>
          </cell>
          <cell r="Y85" t="str">
            <v>нд</v>
          </cell>
          <cell r="Z85" t="str">
            <v>нд</v>
          </cell>
          <cell r="AA85" t="str">
            <v>нд</v>
          </cell>
          <cell r="AB85" t="str">
            <v>нд</v>
          </cell>
          <cell r="AC85" t="str">
            <v>нд</v>
          </cell>
          <cell r="AD85" t="str">
            <v>нд</v>
          </cell>
          <cell r="AE85" t="str">
            <v>нд</v>
          </cell>
          <cell r="AF85" t="str">
            <v>нд</v>
          </cell>
          <cell r="AG85" t="str">
            <v>нд</v>
          </cell>
          <cell r="AH85" t="str">
            <v>нд</v>
          </cell>
          <cell r="AI85" t="str">
            <v>нд</v>
          </cell>
          <cell r="AJ85" t="str">
            <v>нд</v>
          </cell>
          <cell r="AK85" t="str">
            <v>нд</v>
          </cell>
          <cell r="AL85" t="str">
            <v>нд</v>
          </cell>
          <cell r="AM85" t="str">
            <v>нд</v>
          </cell>
          <cell r="AN85" t="str">
            <v>нд</v>
          </cell>
          <cell r="AO85" t="str">
            <v>нд</v>
          </cell>
          <cell r="AP85" t="str">
            <v>нд</v>
          </cell>
          <cell r="AQ85" t="str">
            <v>нд</v>
          </cell>
          <cell r="AR85" t="str">
            <v>нд</v>
          </cell>
          <cell r="AS85" t="str">
            <v>нд</v>
          </cell>
          <cell r="AT85" t="str">
            <v>нд</v>
          </cell>
          <cell r="AU85" t="str">
            <v>нд</v>
          </cell>
          <cell r="AV85" t="str">
            <v>нд</v>
          </cell>
          <cell r="AW85" t="str">
            <v>нд</v>
          </cell>
          <cell r="AX85" t="str">
            <v>нд</v>
          </cell>
          <cell r="AY85" t="str">
            <v>нд</v>
          </cell>
          <cell r="AZ85" t="str">
            <v>нд</v>
          </cell>
          <cell r="BA85" t="str">
            <v>нд</v>
          </cell>
          <cell r="BB85" t="str">
            <v>нд</v>
          </cell>
          <cell r="BC85" t="str">
            <v>нд</v>
          </cell>
          <cell r="BD85" t="str">
            <v>нд</v>
          </cell>
          <cell r="BE85" t="str">
            <v>нд</v>
          </cell>
          <cell r="BF85" t="str">
            <v>нд</v>
          </cell>
          <cell r="BG85" t="str">
            <v>нд</v>
          </cell>
          <cell r="BH85" t="str">
            <v>нд</v>
          </cell>
          <cell r="BI85" t="str">
            <v>нд</v>
          </cell>
          <cell r="BJ85" t="str">
            <v>нд</v>
          </cell>
          <cell r="BK85" t="str">
            <v>нд</v>
          </cell>
        </row>
        <row r="86">
          <cell r="C86" t="str">
            <v>N_010</v>
          </cell>
          <cell r="D86" t="str">
            <v>нд</v>
          </cell>
          <cell r="E86" t="str">
            <v>нд</v>
          </cell>
          <cell r="F86" t="str">
            <v>нд</v>
          </cell>
          <cell r="G86" t="str">
            <v>нд</v>
          </cell>
          <cell r="H86" t="str">
            <v>нд</v>
          </cell>
          <cell r="I86" t="str">
            <v>нд</v>
          </cell>
          <cell r="J86" t="str">
            <v>нд</v>
          </cell>
          <cell r="K86" t="str">
            <v>нд</v>
          </cell>
          <cell r="L86" t="str">
            <v>нд</v>
          </cell>
          <cell r="M86" t="str">
            <v>нд</v>
          </cell>
          <cell r="N86" t="str">
            <v>нд</v>
          </cell>
          <cell r="O86" t="str">
            <v>нд</v>
          </cell>
          <cell r="P86" t="str">
            <v>нд</v>
          </cell>
          <cell r="Q86" t="str">
            <v>нд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 t="str">
            <v>нд</v>
          </cell>
          <cell r="BC86" t="str">
            <v>нд</v>
          </cell>
          <cell r="BD86" t="str">
            <v>нд</v>
          </cell>
          <cell r="BE86" t="str">
            <v>нд</v>
          </cell>
          <cell r="BF86" t="str">
            <v>нд</v>
          </cell>
          <cell r="BG86" t="str">
            <v>нд</v>
          </cell>
          <cell r="BH86" t="str">
            <v>нд</v>
          </cell>
          <cell r="BI86" t="str">
            <v>нд</v>
          </cell>
          <cell r="BJ86" t="str">
            <v>нд</v>
          </cell>
          <cell r="BK86" t="str">
            <v>нд</v>
          </cell>
        </row>
        <row r="87">
          <cell r="C87" t="str">
            <v>N_014</v>
          </cell>
          <cell r="D87" t="str">
            <v>нд</v>
          </cell>
          <cell r="E87" t="str">
            <v>нд</v>
          </cell>
          <cell r="F87" t="str">
            <v>нд</v>
          </cell>
          <cell r="G87" t="str">
            <v>нд</v>
          </cell>
          <cell r="H87" t="str">
            <v>нд</v>
          </cell>
          <cell r="I87" t="str">
            <v>нд</v>
          </cell>
          <cell r="J87" t="str">
            <v>нд</v>
          </cell>
          <cell r="K87" t="str">
            <v>нд</v>
          </cell>
          <cell r="L87" t="str">
            <v>нд</v>
          </cell>
          <cell r="M87" t="str">
            <v>нд</v>
          </cell>
          <cell r="N87" t="str">
            <v>нд</v>
          </cell>
          <cell r="O87" t="str">
            <v>нд</v>
          </cell>
          <cell r="P87" t="str">
            <v>нд</v>
          </cell>
          <cell r="Q87" t="str">
            <v>нд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 t="str">
            <v>нд</v>
          </cell>
          <cell r="BC87" t="str">
            <v>нд</v>
          </cell>
          <cell r="BD87" t="str">
            <v>нд</v>
          </cell>
          <cell r="BE87" t="str">
            <v>нд</v>
          </cell>
          <cell r="BF87" t="str">
            <v>нд</v>
          </cell>
          <cell r="BG87" t="str">
            <v>нд</v>
          </cell>
          <cell r="BH87" t="str">
            <v>нд</v>
          </cell>
          <cell r="BI87" t="str">
            <v>нд</v>
          </cell>
          <cell r="BJ87" t="str">
            <v>нд</v>
          </cell>
          <cell r="BK87" t="str">
            <v>нд</v>
          </cell>
        </row>
        <row r="88">
          <cell r="C88" t="str">
            <v>О_004</v>
          </cell>
          <cell r="D88" t="str">
            <v>нд</v>
          </cell>
          <cell r="E88" t="str">
            <v>нд</v>
          </cell>
          <cell r="F88" t="str">
            <v>нд</v>
          </cell>
          <cell r="G88" t="str">
            <v>нд</v>
          </cell>
          <cell r="H88" t="str">
            <v>нд</v>
          </cell>
          <cell r="I88" t="str">
            <v>нд</v>
          </cell>
          <cell r="J88" t="str">
            <v>нд</v>
          </cell>
          <cell r="K88" t="str">
            <v>нд</v>
          </cell>
          <cell r="L88" t="str">
            <v>нд</v>
          </cell>
          <cell r="M88" t="str">
            <v>нд</v>
          </cell>
          <cell r="N88" t="str">
            <v>нд</v>
          </cell>
          <cell r="O88" t="str">
            <v>нд</v>
          </cell>
          <cell r="P88" t="str">
            <v>нд</v>
          </cell>
          <cell r="Q88" t="str">
            <v>нд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 t="str">
            <v>нд</v>
          </cell>
          <cell r="BC88" t="str">
            <v>нд</v>
          </cell>
          <cell r="BD88" t="str">
            <v>нд</v>
          </cell>
          <cell r="BE88" t="str">
            <v>нд</v>
          </cell>
          <cell r="BF88" t="str">
            <v>нд</v>
          </cell>
          <cell r="BG88" t="str">
            <v>нд</v>
          </cell>
          <cell r="BH88" t="str">
            <v>нд</v>
          </cell>
          <cell r="BI88" t="str">
            <v>нд</v>
          </cell>
          <cell r="BJ88" t="str">
            <v>нд</v>
          </cell>
          <cell r="BK88" t="str">
            <v>нд</v>
          </cell>
        </row>
        <row r="89">
          <cell r="C89" t="str">
            <v>О_009</v>
          </cell>
          <cell r="D89" t="str">
            <v>нд</v>
          </cell>
          <cell r="E89" t="str">
            <v>нд</v>
          </cell>
          <cell r="F89" t="str">
            <v>нд</v>
          </cell>
          <cell r="G89" t="str">
            <v>нд</v>
          </cell>
          <cell r="H89" t="str">
            <v>нд</v>
          </cell>
          <cell r="I89" t="str">
            <v>нд</v>
          </cell>
          <cell r="J89" t="str">
            <v>нд</v>
          </cell>
          <cell r="K89" t="str">
            <v>нд</v>
          </cell>
          <cell r="L89" t="str">
            <v>нд</v>
          </cell>
          <cell r="M89" t="str">
            <v>нд</v>
          </cell>
          <cell r="N89" t="str">
            <v>нд</v>
          </cell>
          <cell r="O89" t="str">
            <v>нд</v>
          </cell>
          <cell r="P89" t="str">
            <v>нд</v>
          </cell>
          <cell r="Q89" t="str">
            <v>нд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 t="str">
            <v>нд</v>
          </cell>
          <cell r="BC89" t="str">
            <v>нд</v>
          </cell>
          <cell r="BD89" t="str">
            <v>нд</v>
          </cell>
          <cell r="BE89" t="str">
            <v>нд</v>
          </cell>
          <cell r="BF89" t="str">
            <v>нд</v>
          </cell>
          <cell r="BG89" t="str">
            <v>нд</v>
          </cell>
          <cell r="BH89" t="str">
            <v>нд</v>
          </cell>
          <cell r="BI89" t="str">
            <v>нд</v>
          </cell>
          <cell r="BJ89" t="str">
            <v>нд</v>
          </cell>
          <cell r="BK89" t="str">
            <v>нд</v>
          </cell>
        </row>
        <row r="90">
          <cell r="C90" t="str">
            <v>Г</v>
          </cell>
          <cell r="D90" t="str">
            <v>нд</v>
          </cell>
          <cell r="E90" t="str">
            <v>нд</v>
          </cell>
          <cell r="F90" t="str">
            <v>нд</v>
          </cell>
          <cell r="G90" t="str">
            <v>нд</v>
          </cell>
          <cell r="H90" t="str">
            <v>нд</v>
          </cell>
          <cell r="I90" t="str">
            <v>нд</v>
          </cell>
          <cell r="J90" t="str">
            <v>нд</v>
          </cell>
          <cell r="K90" t="str">
            <v>нд</v>
          </cell>
          <cell r="L90" t="str">
            <v>нд</v>
          </cell>
          <cell r="M90" t="str">
            <v>нд</v>
          </cell>
          <cell r="N90" t="str">
            <v>нд</v>
          </cell>
          <cell r="O90" t="str">
            <v>нд</v>
          </cell>
          <cell r="P90" t="str">
            <v>нд</v>
          </cell>
          <cell r="Q90" t="str">
            <v>нд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 t="str">
            <v>нд</v>
          </cell>
          <cell r="BC90" t="str">
            <v>нд</v>
          </cell>
          <cell r="BD90" t="str">
            <v>нд</v>
          </cell>
          <cell r="BE90" t="str">
            <v>нд</v>
          </cell>
          <cell r="BF90" t="str">
            <v>нд</v>
          </cell>
          <cell r="BG90" t="str">
            <v>нд</v>
          </cell>
          <cell r="BH90" t="str">
            <v>нд</v>
          </cell>
          <cell r="BI90" t="str">
            <v>нд</v>
          </cell>
          <cell r="BJ90" t="str">
            <v>нд</v>
          </cell>
          <cell r="BK90" t="str">
            <v>нд</v>
          </cell>
        </row>
        <row r="91">
          <cell r="C91" t="str">
            <v>K_001</v>
          </cell>
          <cell r="D91" t="str">
            <v>нд</v>
          </cell>
          <cell r="E91" t="str">
            <v>нд</v>
          </cell>
          <cell r="F91" t="str">
            <v>нд</v>
          </cell>
          <cell r="G91" t="str">
            <v>нд</v>
          </cell>
          <cell r="H91" t="str">
            <v>нд</v>
          </cell>
          <cell r="I91" t="str">
            <v>нд</v>
          </cell>
          <cell r="J91" t="str">
            <v>нд</v>
          </cell>
          <cell r="K91" t="str">
            <v>нд</v>
          </cell>
          <cell r="L91" t="str">
            <v>нд</v>
          </cell>
          <cell r="M91" t="str">
            <v>нд</v>
          </cell>
          <cell r="N91" t="str">
            <v>нд</v>
          </cell>
          <cell r="O91" t="str">
            <v>нд</v>
          </cell>
          <cell r="P91" t="str">
            <v>нд</v>
          </cell>
          <cell r="Q91" t="str">
            <v>нд</v>
          </cell>
          <cell r="R91" t="str">
            <v>нд</v>
          </cell>
          <cell r="S91" t="str">
            <v>нд</v>
          </cell>
          <cell r="T91" t="str">
            <v>нд</v>
          </cell>
          <cell r="U91" t="str">
            <v>нд</v>
          </cell>
          <cell r="V91" t="str">
            <v>нд</v>
          </cell>
          <cell r="W91" t="str">
            <v>нд</v>
          </cell>
          <cell r="X91" t="str">
            <v>нд</v>
          </cell>
          <cell r="Y91" t="str">
            <v>нд</v>
          </cell>
          <cell r="Z91" t="str">
            <v>нд</v>
          </cell>
          <cell r="AA91" t="str">
            <v>нд</v>
          </cell>
          <cell r="AB91" t="str">
            <v>нд</v>
          </cell>
          <cell r="AC91" t="str">
            <v>нд</v>
          </cell>
          <cell r="AD91" t="str">
            <v>нд</v>
          </cell>
          <cell r="AE91" t="str">
            <v>нд</v>
          </cell>
          <cell r="AF91" t="str">
            <v>нд</v>
          </cell>
          <cell r="AG91" t="str">
            <v>нд</v>
          </cell>
          <cell r="AH91" t="str">
            <v>нд</v>
          </cell>
          <cell r="AI91" t="str">
            <v>нд</v>
          </cell>
          <cell r="AJ91" t="str">
            <v>нд</v>
          </cell>
          <cell r="AK91" t="str">
            <v>нд</v>
          </cell>
          <cell r="AL91" t="str">
            <v>нд</v>
          </cell>
          <cell r="AM91" t="str">
            <v>нд</v>
          </cell>
          <cell r="AN91" t="str">
            <v>нд</v>
          </cell>
          <cell r="AO91" t="str">
            <v>нд</v>
          </cell>
          <cell r="AP91" t="str">
            <v>нд</v>
          </cell>
          <cell r="AQ91" t="str">
            <v>нд</v>
          </cell>
          <cell r="AR91" t="str">
            <v>нд</v>
          </cell>
          <cell r="AS91" t="str">
            <v>нд</v>
          </cell>
          <cell r="AT91" t="str">
            <v>нд</v>
          </cell>
          <cell r="AU91" t="str">
            <v>нд</v>
          </cell>
          <cell r="AV91" t="str">
            <v>нд</v>
          </cell>
          <cell r="AW91" t="str">
            <v>нд</v>
          </cell>
          <cell r="AX91" t="str">
            <v>нд</v>
          </cell>
          <cell r="AY91" t="str">
            <v>нд</v>
          </cell>
          <cell r="AZ91" t="str">
            <v>нд</v>
          </cell>
          <cell r="BA91" t="str">
            <v>нд</v>
          </cell>
          <cell r="BB91" t="str">
            <v>нд</v>
          </cell>
          <cell r="BC91" t="str">
            <v>нд</v>
          </cell>
          <cell r="BD91" t="str">
            <v>нд</v>
          </cell>
          <cell r="BE91" t="str">
            <v>нд</v>
          </cell>
          <cell r="BF91" t="str">
            <v>нд</v>
          </cell>
          <cell r="BG91" t="str">
            <v>нд</v>
          </cell>
          <cell r="BH91" t="str">
            <v>нд</v>
          </cell>
          <cell r="BI91" t="str">
            <v>нд</v>
          </cell>
          <cell r="BJ91" t="str">
            <v>нд</v>
          </cell>
          <cell r="BK91" t="str">
            <v>нд</v>
          </cell>
        </row>
        <row r="92">
          <cell r="C92" t="str">
            <v>Г</v>
          </cell>
          <cell r="D92" t="str">
            <v>нд</v>
          </cell>
          <cell r="E92" t="str">
            <v>нд</v>
          </cell>
          <cell r="F92" t="str">
            <v>нд</v>
          </cell>
          <cell r="G92" t="str">
            <v>нд</v>
          </cell>
          <cell r="H92" t="str">
            <v>нд</v>
          </cell>
          <cell r="I92" t="str">
            <v>нд</v>
          </cell>
          <cell r="J92" t="str">
            <v>нд</v>
          </cell>
          <cell r="K92" t="str">
            <v>нд</v>
          </cell>
          <cell r="L92" t="str">
            <v>нд</v>
          </cell>
          <cell r="M92" t="str">
            <v>нд</v>
          </cell>
          <cell r="N92" t="str">
            <v>нд</v>
          </cell>
          <cell r="O92" t="str">
            <v>нд</v>
          </cell>
          <cell r="P92" t="str">
            <v>нд</v>
          </cell>
          <cell r="Q92" t="str">
            <v>нд</v>
          </cell>
          <cell r="R92" t="str">
            <v>нд</v>
          </cell>
          <cell r="S92" t="str">
            <v>нд</v>
          </cell>
          <cell r="T92" t="str">
            <v>нд</v>
          </cell>
          <cell r="U92" t="str">
            <v>нд</v>
          </cell>
          <cell r="V92" t="str">
            <v>нд</v>
          </cell>
          <cell r="W92" t="str">
            <v>нд</v>
          </cell>
          <cell r="X92" t="str">
            <v>нд</v>
          </cell>
          <cell r="Y92" t="str">
            <v>нд</v>
          </cell>
          <cell r="Z92" t="str">
            <v>нд</v>
          </cell>
          <cell r="AA92" t="str">
            <v>нд</v>
          </cell>
          <cell r="AB92" t="str">
            <v>нд</v>
          </cell>
          <cell r="AC92" t="str">
            <v>нд</v>
          </cell>
          <cell r="AD92" t="str">
            <v>нд</v>
          </cell>
          <cell r="AE92" t="str">
            <v>нд</v>
          </cell>
          <cell r="AF92" t="str">
            <v>нд</v>
          </cell>
          <cell r="AG92" t="str">
            <v>нд</v>
          </cell>
          <cell r="AH92" t="str">
            <v>нд</v>
          </cell>
          <cell r="AI92" t="str">
            <v>нд</v>
          </cell>
          <cell r="AJ92" t="str">
            <v>нд</v>
          </cell>
          <cell r="AK92" t="str">
            <v>нд</v>
          </cell>
          <cell r="AL92" t="str">
            <v>нд</v>
          </cell>
          <cell r="AM92" t="str">
            <v>нд</v>
          </cell>
          <cell r="AN92" t="str">
            <v>нд</v>
          </cell>
          <cell r="AO92" t="str">
            <v>нд</v>
          </cell>
          <cell r="AP92" t="str">
            <v>нд</v>
          </cell>
          <cell r="AQ92" t="str">
            <v>нд</v>
          </cell>
          <cell r="AR92" t="str">
            <v>нд</v>
          </cell>
          <cell r="AS92" t="str">
            <v>нд</v>
          </cell>
          <cell r="AT92" t="str">
            <v>нд</v>
          </cell>
          <cell r="AU92" t="str">
            <v>нд</v>
          </cell>
          <cell r="AV92" t="str">
            <v>нд</v>
          </cell>
          <cell r="AW92" t="str">
            <v>нд</v>
          </cell>
          <cell r="AX92" t="str">
            <v>нд</v>
          </cell>
          <cell r="AY92" t="str">
            <v>нд</v>
          </cell>
          <cell r="AZ92" t="str">
            <v>нд</v>
          </cell>
          <cell r="BA92" t="str">
            <v>нд</v>
          </cell>
          <cell r="BB92" t="str">
            <v>нд</v>
          </cell>
          <cell r="BC92" t="str">
            <v>нд</v>
          </cell>
          <cell r="BD92" t="str">
            <v>нд</v>
          </cell>
          <cell r="BE92" t="str">
            <v>нд</v>
          </cell>
          <cell r="BF92" t="str">
            <v>нд</v>
          </cell>
          <cell r="BG92" t="str">
            <v>нд</v>
          </cell>
          <cell r="BH92" t="str">
            <v>нд</v>
          </cell>
          <cell r="BI92" t="str">
            <v>нд</v>
          </cell>
          <cell r="BJ92" t="str">
            <v>нд</v>
          </cell>
          <cell r="BK92" t="str">
            <v>нд</v>
          </cell>
        </row>
        <row r="93">
          <cell r="C93" t="str">
            <v>Г</v>
          </cell>
          <cell r="D93" t="str">
            <v>нд</v>
          </cell>
          <cell r="E93" t="str">
            <v>нд</v>
          </cell>
          <cell r="F93" t="str">
            <v>нд</v>
          </cell>
          <cell r="G93" t="str">
            <v>нд</v>
          </cell>
          <cell r="H93" t="str">
            <v>нд</v>
          </cell>
          <cell r="I93" t="str">
            <v>нд</v>
          </cell>
          <cell r="J93" t="str">
            <v>нд</v>
          </cell>
          <cell r="K93" t="str">
            <v>нд</v>
          </cell>
          <cell r="L93" t="str">
            <v>нд</v>
          </cell>
          <cell r="M93" t="str">
            <v>нд</v>
          </cell>
          <cell r="N93" t="str">
            <v>нд</v>
          </cell>
          <cell r="O93" t="str">
            <v>нд</v>
          </cell>
          <cell r="P93" t="str">
            <v>нд</v>
          </cell>
          <cell r="Q93" t="str">
            <v>нд</v>
          </cell>
          <cell r="R93" t="str">
            <v>нд</v>
          </cell>
          <cell r="S93" t="str">
            <v>нд</v>
          </cell>
          <cell r="T93" t="str">
            <v>нд</v>
          </cell>
          <cell r="U93" t="str">
            <v>нд</v>
          </cell>
          <cell r="V93" t="str">
            <v>нд</v>
          </cell>
          <cell r="W93" t="str">
            <v>нд</v>
          </cell>
          <cell r="X93" t="str">
            <v>нд</v>
          </cell>
          <cell r="Y93" t="str">
            <v>нд</v>
          </cell>
          <cell r="Z93" t="str">
            <v>нд</v>
          </cell>
          <cell r="AA93" t="str">
            <v>нд</v>
          </cell>
          <cell r="AB93" t="str">
            <v>нд</v>
          </cell>
          <cell r="AC93" t="str">
            <v>нд</v>
          </cell>
          <cell r="AD93" t="str">
            <v>нд</v>
          </cell>
          <cell r="AE93" t="str">
            <v>нд</v>
          </cell>
          <cell r="AF93" t="str">
            <v>нд</v>
          </cell>
          <cell r="AG93" t="str">
            <v>нд</v>
          </cell>
          <cell r="AH93" t="str">
            <v>нд</v>
          </cell>
          <cell r="AI93" t="str">
            <v>нд</v>
          </cell>
          <cell r="AJ93" t="str">
            <v>нд</v>
          </cell>
          <cell r="AK93" t="str">
            <v>нд</v>
          </cell>
          <cell r="AL93" t="str">
            <v>нд</v>
          </cell>
          <cell r="AM93" t="str">
            <v>нд</v>
          </cell>
          <cell r="AN93" t="str">
            <v>нд</v>
          </cell>
          <cell r="AO93" t="str">
            <v>нд</v>
          </cell>
          <cell r="AP93" t="str">
            <v>нд</v>
          </cell>
          <cell r="AQ93" t="str">
            <v>нд</v>
          </cell>
          <cell r="AR93" t="str">
            <v>нд</v>
          </cell>
          <cell r="AS93" t="str">
            <v>нд</v>
          </cell>
          <cell r="AT93" t="str">
            <v>нд</v>
          </cell>
          <cell r="AU93" t="str">
            <v>нд</v>
          </cell>
          <cell r="AV93" t="str">
            <v>нд</v>
          </cell>
          <cell r="AW93" t="str">
            <v>нд</v>
          </cell>
          <cell r="AX93" t="str">
            <v>нд</v>
          </cell>
          <cell r="AY93" t="str">
            <v>нд</v>
          </cell>
          <cell r="AZ93" t="str">
            <v>нд</v>
          </cell>
          <cell r="BA93" t="str">
            <v>нд</v>
          </cell>
          <cell r="BB93" t="str">
            <v>нд</v>
          </cell>
          <cell r="BC93" t="str">
            <v>нд</v>
          </cell>
          <cell r="BD93" t="str">
            <v>нд</v>
          </cell>
          <cell r="BE93" t="str">
            <v>нд</v>
          </cell>
          <cell r="BF93" t="str">
            <v>нд</v>
          </cell>
          <cell r="BG93" t="str">
            <v>нд</v>
          </cell>
          <cell r="BH93" t="str">
            <v>нд</v>
          </cell>
          <cell r="BI93" t="str">
            <v>нд</v>
          </cell>
          <cell r="BJ93" t="str">
            <v>нд</v>
          </cell>
          <cell r="BK93" t="str">
            <v>нд</v>
          </cell>
        </row>
        <row r="94">
          <cell r="C94" t="str">
            <v>M_012</v>
          </cell>
          <cell r="D94" t="str">
            <v>нд</v>
          </cell>
          <cell r="E94" t="str">
            <v>нд</v>
          </cell>
          <cell r="F94" t="str">
            <v>нд</v>
          </cell>
          <cell r="G94" t="str">
            <v>нд</v>
          </cell>
          <cell r="H94" t="str">
            <v>нд</v>
          </cell>
          <cell r="I94" t="str">
            <v>нд</v>
          </cell>
          <cell r="J94" t="str">
            <v>нд</v>
          </cell>
          <cell r="K94" t="str">
            <v>нд</v>
          </cell>
          <cell r="L94" t="str">
            <v>нд</v>
          </cell>
          <cell r="M94" t="str">
            <v>нд</v>
          </cell>
          <cell r="N94" t="str">
            <v>нд</v>
          </cell>
          <cell r="O94" t="str">
            <v>нд</v>
          </cell>
          <cell r="P94" t="str">
            <v>нд</v>
          </cell>
          <cell r="Q94" t="str">
            <v>нд</v>
          </cell>
          <cell r="R94" t="str">
            <v>нд</v>
          </cell>
          <cell r="S94" t="str">
            <v>нд</v>
          </cell>
          <cell r="T94" t="str">
            <v>нд</v>
          </cell>
          <cell r="U94" t="str">
            <v>нд</v>
          </cell>
          <cell r="V94" t="str">
            <v>нд</v>
          </cell>
          <cell r="W94" t="str">
            <v>нд</v>
          </cell>
          <cell r="X94" t="str">
            <v>нд</v>
          </cell>
          <cell r="Y94" t="str">
            <v>нд</v>
          </cell>
          <cell r="Z94" t="str">
            <v>нд</v>
          </cell>
          <cell r="AA94" t="str">
            <v>нд</v>
          </cell>
          <cell r="AB94" t="str">
            <v>нд</v>
          </cell>
          <cell r="AC94" t="str">
            <v>нд</v>
          </cell>
          <cell r="AD94" t="str">
            <v>нд</v>
          </cell>
          <cell r="AE94" t="str">
            <v>нд</v>
          </cell>
          <cell r="AF94" t="str">
            <v>нд</v>
          </cell>
          <cell r="AG94" t="str">
            <v>нд</v>
          </cell>
          <cell r="AH94" t="str">
            <v>нд</v>
          </cell>
          <cell r="AI94" t="str">
            <v>нд</v>
          </cell>
          <cell r="AJ94" t="str">
            <v>нд</v>
          </cell>
          <cell r="AK94" t="str">
            <v>нд</v>
          </cell>
          <cell r="AL94" t="str">
            <v>нд</v>
          </cell>
          <cell r="AM94" t="str">
            <v>нд</v>
          </cell>
          <cell r="AN94" t="str">
            <v>нд</v>
          </cell>
          <cell r="AO94" t="str">
            <v>нд</v>
          </cell>
          <cell r="AP94" t="str">
            <v>нд</v>
          </cell>
          <cell r="AQ94" t="str">
            <v>нд</v>
          </cell>
          <cell r="AR94" t="str">
            <v>нд</v>
          </cell>
          <cell r="AS94" t="str">
            <v>нд</v>
          </cell>
          <cell r="AT94" t="str">
            <v>нд</v>
          </cell>
          <cell r="AU94" t="str">
            <v>нд</v>
          </cell>
          <cell r="AV94" t="str">
            <v>нд</v>
          </cell>
          <cell r="AW94" t="str">
            <v>нд</v>
          </cell>
          <cell r="AX94" t="str">
            <v>нд</v>
          </cell>
          <cell r="AY94" t="str">
            <v>нд</v>
          </cell>
          <cell r="AZ94" t="str">
            <v>нд</v>
          </cell>
          <cell r="BA94" t="str">
            <v>нд</v>
          </cell>
          <cell r="BB94" t="str">
            <v>нд</v>
          </cell>
          <cell r="BC94" t="str">
            <v>нд</v>
          </cell>
          <cell r="BD94" t="str">
            <v>нд</v>
          </cell>
          <cell r="BE94" t="str">
            <v>нд</v>
          </cell>
          <cell r="BF94" t="str">
            <v>нд</v>
          </cell>
          <cell r="BG94" t="str">
            <v>нд</v>
          </cell>
          <cell r="BH94" t="str">
            <v>нд</v>
          </cell>
          <cell r="BI94" t="str">
            <v>нд</v>
          </cell>
          <cell r="BJ94" t="str">
            <v>нд</v>
          </cell>
          <cell r="BK94" t="str">
            <v>нд</v>
          </cell>
        </row>
        <row r="95">
          <cell r="C95" t="str">
            <v>L_013</v>
          </cell>
          <cell r="D95" t="str">
            <v>нд</v>
          </cell>
          <cell r="E95" t="str">
            <v>нд</v>
          </cell>
          <cell r="F95" t="str">
            <v>нд</v>
          </cell>
          <cell r="G95" t="str">
            <v>нд</v>
          </cell>
          <cell r="H95" t="str">
            <v>нд</v>
          </cell>
          <cell r="I95" t="str">
            <v>нд</v>
          </cell>
          <cell r="J95" t="str">
            <v>нд</v>
          </cell>
          <cell r="K95" t="str">
            <v>нд</v>
          </cell>
          <cell r="L95" t="str">
            <v>нд</v>
          </cell>
          <cell r="M95" t="str">
            <v>нд</v>
          </cell>
          <cell r="N95" t="str">
            <v>нд</v>
          </cell>
          <cell r="O95" t="str">
            <v>нд</v>
          </cell>
          <cell r="P95" t="str">
            <v>нд</v>
          </cell>
          <cell r="Q95" t="str">
            <v>нд</v>
          </cell>
          <cell r="R95" t="str">
            <v>нд</v>
          </cell>
          <cell r="S95" t="str">
            <v>нд</v>
          </cell>
          <cell r="T95" t="str">
            <v>нд</v>
          </cell>
          <cell r="U95" t="str">
            <v>нд</v>
          </cell>
          <cell r="V95" t="str">
            <v>нд</v>
          </cell>
          <cell r="W95" t="str">
            <v>нд</v>
          </cell>
          <cell r="X95" t="str">
            <v>нд</v>
          </cell>
          <cell r="Y95" t="str">
            <v>нд</v>
          </cell>
          <cell r="Z95" t="str">
            <v>нд</v>
          </cell>
          <cell r="AA95" t="str">
            <v>нд</v>
          </cell>
          <cell r="AB95" t="str">
            <v>нд</v>
          </cell>
          <cell r="AC95" t="str">
            <v>нд</v>
          </cell>
          <cell r="AD95" t="str">
            <v>нд</v>
          </cell>
          <cell r="AE95" t="str">
            <v>нд</v>
          </cell>
          <cell r="AF95" t="str">
            <v>нд</v>
          </cell>
          <cell r="AG95" t="str">
            <v>нд</v>
          </cell>
          <cell r="AH95" t="str">
            <v>нд</v>
          </cell>
          <cell r="AI95" t="str">
            <v>нд</v>
          </cell>
          <cell r="AJ95" t="str">
            <v>нд</v>
          </cell>
          <cell r="AK95" t="str">
            <v>нд</v>
          </cell>
          <cell r="AL95" t="str">
            <v>нд</v>
          </cell>
          <cell r="AM95" t="str">
            <v>нд</v>
          </cell>
          <cell r="AN95" t="str">
            <v>нд</v>
          </cell>
          <cell r="AO95" t="str">
            <v>нд</v>
          </cell>
          <cell r="AP95" t="str">
            <v>нд</v>
          </cell>
          <cell r="AQ95" t="str">
            <v>нд</v>
          </cell>
          <cell r="AR95" t="str">
            <v>нд</v>
          </cell>
          <cell r="AS95" t="str">
            <v>нд</v>
          </cell>
          <cell r="AT95" t="str">
            <v>нд</v>
          </cell>
          <cell r="AU95" t="str">
            <v>нд</v>
          </cell>
          <cell r="AV95" t="str">
            <v>нд</v>
          </cell>
          <cell r="AW95" t="str">
            <v>нд</v>
          </cell>
          <cell r="AX95" t="str">
            <v>нд</v>
          </cell>
          <cell r="AY95" t="str">
            <v>нд</v>
          </cell>
          <cell r="AZ95" t="str">
            <v>нд</v>
          </cell>
          <cell r="BA95" t="str">
            <v>нд</v>
          </cell>
          <cell r="BB95" t="str">
            <v>нд</v>
          </cell>
          <cell r="BC95" t="str">
            <v>нд</v>
          </cell>
          <cell r="BD95" t="str">
            <v>нд</v>
          </cell>
          <cell r="BE95" t="str">
            <v>нд</v>
          </cell>
          <cell r="BF95" t="str">
            <v>нд</v>
          </cell>
          <cell r="BG95" t="str">
            <v>нд</v>
          </cell>
          <cell r="BH95" t="str">
            <v>нд</v>
          </cell>
          <cell r="BI95" t="str">
            <v>нд</v>
          </cell>
          <cell r="BJ95" t="str">
            <v>нд</v>
          </cell>
          <cell r="BK95" t="str">
            <v>нд</v>
          </cell>
        </row>
        <row r="96">
          <cell r="C96" t="str">
            <v>L_015</v>
          </cell>
          <cell r="D96" t="str">
            <v>нд</v>
          </cell>
          <cell r="E96" t="str">
            <v>нд</v>
          </cell>
          <cell r="F96" t="str">
            <v>нд</v>
          </cell>
          <cell r="G96" t="str">
            <v>нд</v>
          </cell>
          <cell r="H96" t="str">
            <v>нд</v>
          </cell>
          <cell r="I96" t="str">
            <v>нд</v>
          </cell>
          <cell r="J96" t="str">
            <v>нд</v>
          </cell>
          <cell r="K96" t="str">
            <v>нд</v>
          </cell>
          <cell r="L96" t="str">
            <v>нд</v>
          </cell>
          <cell r="M96" t="str">
            <v>нд</v>
          </cell>
          <cell r="N96" t="str">
            <v>нд</v>
          </cell>
          <cell r="O96" t="str">
            <v>нд</v>
          </cell>
          <cell r="P96" t="str">
            <v>нд</v>
          </cell>
          <cell r="Q96" t="str">
            <v>нд</v>
          </cell>
          <cell r="R96" t="str">
            <v>нд</v>
          </cell>
          <cell r="S96" t="str">
            <v>нд</v>
          </cell>
          <cell r="T96" t="str">
            <v>нд</v>
          </cell>
          <cell r="U96" t="str">
            <v>нд</v>
          </cell>
          <cell r="V96" t="str">
            <v>нд</v>
          </cell>
          <cell r="W96" t="str">
            <v>нд</v>
          </cell>
          <cell r="X96" t="str">
            <v>нд</v>
          </cell>
          <cell r="Y96" t="str">
            <v>нд</v>
          </cell>
          <cell r="Z96" t="str">
            <v>нд</v>
          </cell>
          <cell r="AA96" t="str">
            <v>нд</v>
          </cell>
          <cell r="AB96" t="str">
            <v>нд</v>
          </cell>
          <cell r="AC96" t="str">
            <v>нд</v>
          </cell>
          <cell r="AD96" t="str">
            <v>нд</v>
          </cell>
          <cell r="AE96" t="str">
            <v>нд</v>
          </cell>
          <cell r="AF96" t="str">
            <v>нд</v>
          </cell>
          <cell r="AG96" t="str">
            <v>нд</v>
          </cell>
          <cell r="AH96" t="str">
            <v>нд</v>
          </cell>
          <cell r="AI96" t="str">
            <v>нд</v>
          </cell>
          <cell r="AJ96" t="str">
            <v>нд</v>
          </cell>
          <cell r="AK96" t="str">
            <v>нд</v>
          </cell>
          <cell r="AL96" t="str">
            <v>нд</v>
          </cell>
          <cell r="AM96" t="str">
            <v>нд</v>
          </cell>
          <cell r="AN96" t="str">
            <v>нд</v>
          </cell>
          <cell r="AO96" t="str">
            <v>нд</v>
          </cell>
          <cell r="AP96" t="str">
            <v>нд</v>
          </cell>
          <cell r="AQ96" t="str">
            <v>нд</v>
          </cell>
          <cell r="AR96" t="str">
            <v>нд</v>
          </cell>
          <cell r="AS96" t="str">
            <v>нд</v>
          </cell>
          <cell r="AT96" t="str">
            <v>нд</v>
          </cell>
          <cell r="AU96" t="str">
            <v>нд</v>
          </cell>
          <cell r="AV96" t="str">
            <v>нд</v>
          </cell>
          <cell r="AW96" t="str">
            <v>нд</v>
          </cell>
          <cell r="AX96" t="str">
            <v>нд</v>
          </cell>
          <cell r="AY96" t="str">
            <v>нд</v>
          </cell>
          <cell r="AZ96" t="str">
            <v>нд</v>
          </cell>
          <cell r="BA96" t="str">
            <v>нд</v>
          </cell>
          <cell r="BB96" t="str">
            <v>нд</v>
          </cell>
          <cell r="BC96" t="str">
            <v>нд</v>
          </cell>
          <cell r="BD96" t="str">
            <v>нд</v>
          </cell>
          <cell r="BE96" t="str">
            <v>нд</v>
          </cell>
          <cell r="BF96" t="str">
            <v>нд</v>
          </cell>
          <cell r="BG96" t="str">
            <v>нд</v>
          </cell>
          <cell r="BH96" t="str">
            <v>нд</v>
          </cell>
          <cell r="BI96" t="str">
            <v>нд</v>
          </cell>
          <cell r="BJ96" t="str">
            <v>нд</v>
          </cell>
          <cell r="BK96" t="str">
            <v>нд</v>
          </cell>
        </row>
        <row r="97">
          <cell r="C97" t="str">
            <v>L_016</v>
          </cell>
          <cell r="D97" t="str">
            <v>нд</v>
          </cell>
          <cell r="E97" t="str">
            <v>нд</v>
          </cell>
          <cell r="F97" t="str">
            <v>нд</v>
          </cell>
          <cell r="G97" t="str">
            <v>нд</v>
          </cell>
          <cell r="H97" t="str">
            <v>нд</v>
          </cell>
          <cell r="I97" t="str">
            <v>нд</v>
          </cell>
          <cell r="J97" t="str">
            <v>нд</v>
          </cell>
          <cell r="K97" t="str">
            <v>нд</v>
          </cell>
          <cell r="L97" t="str">
            <v>нд</v>
          </cell>
          <cell r="M97" t="str">
            <v>нд</v>
          </cell>
          <cell r="N97" t="str">
            <v>нд</v>
          </cell>
          <cell r="O97" t="str">
            <v>нд</v>
          </cell>
          <cell r="P97" t="str">
            <v>нд</v>
          </cell>
          <cell r="Q97" t="str">
            <v>нд</v>
          </cell>
          <cell r="R97" t="str">
            <v>нд</v>
          </cell>
          <cell r="S97" t="str">
            <v>нд</v>
          </cell>
          <cell r="T97" t="str">
            <v>нд</v>
          </cell>
          <cell r="U97" t="str">
            <v>нд</v>
          </cell>
          <cell r="V97" t="str">
            <v>нд</v>
          </cell>
          <cell r="W97" t="str">
            <v>нд</v>
          </cell>
          <cell r="X97" t="str">
            <v>нд</v>
          </cell>
          <cell r="Y97" t="str">
            <v>нд</v>
          </cell>
          <cell r="Z97" t="str">
            <v>нд</v>
          </cell>
          <cell r="AA97" t="str">
            <v>нд</v>
          </cell>
          <cell r="AB97" t="str">
            <v>нд</v>
          </cell>
          <cell r="AC97" t="str">
            <v>нд</v>
          </cell>
          <cell r="AD97" t="str">
            <v>нд</v>
          </cell>
          <cell r="AE97" t="str">
            <v>нд</v>
          </cell>
          <cell r="AF97" t="str">
            <v>нд</v>
          </cell>
          <cell r="AG97" t="str">
            <v>нд</v>
          </cell>
          <cell r="AH97" t="str">
            <v>нд</v>
          </cell>
          <cell r="AI97" t="str">
            <v>нд</v>
          </cell>
          <cell r="AJ97" t="str">
            <v>нд</v>
          </cell>
          <cell r="AK97" t="str">
            <v>нд</v>
          </cell>
          <cell r="AL97" t="str">
            <v>нд</v>
          </cell>
          <cell r="AM97" t="str">
            <v>нд</v>
          </cell>
          <cell r="AN97" t="str">
            <v>нд</v>
          </cell>
          <cell r="AO97" t="str">
            <v>нд</v>
          </cell>
          <cell r="AP97" t="str">
            <v>нд</v>
          </cell>
          <cell r="AQ97" t="str">
            <v>нд</v>
          </cell>
          <cell r="AR97" t="str">
            <v>нд</v>
          </cell>
          <cell r="AS97" t="str">
            <v>нд</v>
          </cell>
          <cell r="AT97" t="str">
            <v>нд</v>
          </cell>
          <cell r="AU97" t="str">
            <v>нд</v>
          </cell>
          <cell r="AV97" t="str">
            <v>нд</v>
          </cell>
          <cell r="AW97" t="str">
            <v>нд</v>
          </cell>
          <cell r="AX97" t="str">
            <v>нд</v>
          </cell>
          <cell r="AY97" t="str">
            <v>нд</v>
          </cell>
          <cell r="AZ97" t="str">
            <v>нд</v>
          </cell>
          <cell r="BA97" t="str">
            <v>нд</v>
          </cell>
          <cell r="BB97" t="str">
            <v>нд</v>
          </cell>
          <cell r="BC97" t="str">
            <v>нд</v>
          </cell>
          <cell r="BD97" t="str">
            <v>нд</v>
          </cell>
          <cell r="BE97" t="str">
            <v>нд</v>
          </cell>
          <cell r="BF97" t="str">
            <v>нд</v>
          </cell>
          <cell r="BG97" t="str">
            <v>нд</v>
          </cell>
          <cell r="BH97" t="str">
            <v>нд</v>
          </cell>
          <cell r="BI97" t="str">
            <v>нд</v>
          </cell>
          <cell r="BJ97" t="str">
            <v>нд</v>
          </cell>
          <cell r="BK97" t="str">
            <v>нд</v>
          </cell>
        </row>
        <row r="98">
          <cell r="C98" t="str">
            <v>M_017</v>
          </cell>
          <cell r="D98" t="str">
            <v>нд</v>
          </cell>
          <cell r="E98" t="str">
            <v>нд</v>
          </cell>
          <cell r="F98" t="str">
            <v>нд</v>
          </cell>
          <cell r="G98" t="str">
            <v>нд</v>
          </cell>
          <cell r="H98" t="str">
            <v>нд</v>
          </cell>
          <cell r="I98" t="str">
            <v>нд</v>
          </cell>
          <cell r="J98" t="str">
            <v>нд</v>
          </cell>
          <cell r="K98" t="str">
            <v>нд</v>
          </cell>
          <cell r="L98" t="str">
            <v>нд</v>
          </cell>
          <cell r="M98" t="str">
            <v>нд</v>
          </cell>
          <cell r="N98" t="str">
            <v>нд</v>
          </cell>
          <cell r="O98" t="str">
            <v>нд</v>
          </cell>
          <cell r="P98" t="str">
            <v>нд</v>
          </cell>
          <cell r="Q98" t="str">
            <v>нд</v>
          </cell>
          <cell r="R98" t="str">
            <v>нд</v>
          </cell>
          <cell r="S98" t="str">
            <v>нд</v>
          </cell>
          <cell r="T98" t="str">
            <v>нд</v>
          </cell>
          <cell r="U98" t="str">
            <v>нд</v>
          </cell>
          <cell r="V98" t="str">
            <v>нд</v>
          </cell>
          <cell r="W98" t="str">
            <v>нд</v>
          </cell>
          <cell r="X98" t="str">
            <v>нд</v>
          </cell>
          <cell r="Y98" t="str">
            <v>нд</v>
          </cell>
          <cell r="Z98" t="str">
            <v>нд</v>
          </cell>
          <cell r="AA98" t="str">
            <v>нд</v>
          </cell>
          <cell r="AB98" t="str">
            <v>нд</v>
          </cell>
          <cell r="AC98" t="str">
            <v>нд</v>
          </cell>
          <cell r="AD98" t="str">
            <v>нд</v>
          </cell>
          <cell r="AE98" t="str">
            <v>нд</v>
          </cell>
          <cell r="AF98" t="str">
            <v>нд</v>
          </cell>
          <cell r="AG98" t="str">
            <v>нд</v>
          </cell>
          <cell r="AH98" t="str">
            <v>нд</v>
          </cell>
          <cell r="AI98" t="str">
            <v>нд</v>
          </cell>
          <cell r="AJ98" t="str">
            <v>нд</v>
          </cell>
          <cell r="AK98" t="str">
            <v>нд</v>
          </cell>
          <cell r="AL98" t="str">
            <v>нд</v>
          </cell>
          <cell r="AM98" t="str">
            <v>нд</v>
          </cell>
          <cell r="AN98" t="str">
            <v>нд</v>
          </cell>
          <cell r="AO98" t="str">
            <v>нд</v>
          </cell>
          <cell r="AP98" t="str">
            <v>нд</v>
          </cell>
          <cell r="AQ98" t="str">
            <v>нд</v>
          </cell>
          <cell r="AR98" t="str">
            <v>нд</v>
          </cell>
          <cell r="AS98" t="str">
            <v>нд</v>
          </cell>
          <cell r="AT98" t="str">
            <v>нд</v>
          </cell>
          <cell r="AU98" t="str">
            <v>нд</v>
          </cell>
          <cell r="AV98" t="str">
            <v>нд</v>
          </cell>
          <cell r="AW98" t="str">
            <v>нд</v>
          </cell>
          <cell r="AX98" t="str">
            <v>нд</v>
          </cell>
          <cell r="AY98" t="str">
            <v>нд</v>
          </cell>
          <cell r="AZ98" t="str">
            <v>нд</v>
          </cell>
          <cell r="BA98" t="str">
            <v>нд</v>
          </cell>
          <cell r="BB98" t="str">
            <v>нд</v>
          </cell>
          <cell r="BC98" t="str">
            <v>нд</v>
          </cell>
          <cell r="BD98" t="str">
            <v>нд</v>
          </cell>
          <cell r="BE98" t="str">
            <v>нд</v>
          </cell>
          <cell r="BF98" t="str">
            <v>нд</v>
          </cell>
          <cell r="BG98" t="str">
            <v>нд</v>
          </cell>
          <cell r="BH98" t="str">
            <v>нд</v>
          </cell>
          <cell r="BI98" t="str">
            <v>нд</v>
          </cell>
          <cell r="BJ98" t="str">
            <v>нд</v>
          </cell>
          <cell r="BK98" t="str">
            <v>нд</v>
          </cell>
        </row>
        <row r="99">
          <cell r="C99" t="str">
            <v>M_018</v>
          </cell>
          <cell r="D99" t="str">
            <v>нд</v>
          </cell>
          <cell r="E99" t="str">
            <v>нд</v>
          </cell>
          <cell r="F99" t="str">
            <v>нд</v>
          </cell>
          <cell r="G99" t="str">
            <v>нд</v>
          </cell>
          <cell r="H99" t="str">
            <v>нд</v>
          </cell>
          <cell r="I99" t="str">
            <v>нд</v>
          </cell>
          <cell r="J99" t="str">
            <v>нд</v>
          </cell>
          <cell r="K99" t="str">
            <v>нд</v>
          </cell>
          <cell r="L99" t="str">
            <v>нд</v>
          </cell>
          <cell r="M99" t="str">
            <v>нд</v>
          </cell>
          <cell r="N99" t="str">
            <v>нд</v>
          </cell>
          <cell r="O99" t="str">
            <v>нд</v>
          </cell>
          <cell r="P99" t="str">
            <v>нд</v>
          </cell>
          <cell r="Q99" t="str">
            <v>нд</v>
          </cell>
          <cell r="R99" t="str">
            <v>нд</v>
          </cell>
          <cell r="S99" t="str">
            <v>нд</v>
          </cell>
          <cell r="T99" t="str">
            <v>нд</v>
          </cell>
          <cell r="U99" t="str">
            <v>нд</v>
          </cell>
          <cell r="V99" t="str">
            <v>нд</v>
          </cell>
          <cell r="W99" t="str">
            <v>нд</v>
          </cell>
          <cell r="X99" t="str">
            <v>нд</v>
          </cell>
          <cell r="Y99" t="str">
            <v>нд</v>
          </cell>
          <cell r="Z99" t="str">
            <v>нд</v>
          </cell>
          <cell r="AA99" t="str">
            <v>нд</v>
          </cell>
          <cell r="AB99" t="str">
            <v>нд</v>
          </cell>
          <cell r="AC99" t="str">
            <v>нд</v>
          </cell>
          <cell r="AD99" t="str">
            <v>нд</v>
          </cell>
          <cell r="AE99" t="str">
            <v>нд</v>
          </cell>
          <cell r="AF99" t="str">
            <v>нд</v>
          </cell>
          <cell r="AG99" t="str">
            <v>нд</v>
          </cell>
          <cell r="AH99" t="str">
            <v>нд</v>
          </cell>
          <cell r="AI99" t="str">
            <v>нд</v>
          </cell>
          <cell r="AJ99" t="str">
            <v>нд</v>
          </cell>
          <cell r="AK99" t="str">
            <v>нд</v>
          </cell>
          <cell r="AL99" t="str">
            <v>нд</v>
          </cell>
          <cell r="AM99" t="str">
            <v>нд</v>
          </cell>
          <cell r="AN99" t="str">
            <v>нд</v>
          </cell>
          <cell r="AO99" t="str">
            <v>нд</v>
          </cell>
          <cell r="AP99" t="str">
            <v>нд</v>
          </cell>
          <cell r="AQ99" t="str">
            <v>нд</v>
          </cell>
          <cell r="AR99" t="str">
            <v>нд</v>
          </cell>
          <cell r="AS99" t="str">
            <v>нд</v>
          </cell>
          <cell r="AT99" t="str">
            <v>нд</v>
          </cell>
          <cell r="AU99" t="str">
            <v>нд</v>
          </cell>
          <cell r="AV99" t="str">
            <v>нд</v>
          </cell>
          <cell r="AW99" t="str">
            <v>нд</v>
          </cell>
          <cell r="AX99" t="str">
            <v>нд</v>
          </cell>
          <cell r="AY99" t="str">
            <v>нд</v>
          </cell>
          <cell r="AZ99" t="str">
            <v>нд</v>
          </cell>
          <cell r="BA99" t="str">
            <v>нд</v>
          </cell>
          <cell r="BB99" t="str">
            <v>нд</v>
          </cell>
          <cell r="BC99" t="str">
            <v>нд</v>
          </cell>
          <cell r="BD99" t="str">
            <v>нд</v>
          </cell>
          <cell r="BE99" t="str">
            <v>нд</v>
          </cell>
          <cell r="BF99" t="str">
            <v>нд</v>
          </cell>
          <cell r="BG99" t="str">
            <v>нд</v>
          </cell>
          <cell r="BH99" t="str">
            <v>нд</v>
          </cell>
          <cell r="BI99" t="str">
            <v>нд</v>
          </cell>
          <cell r="BJ99" t="str">
            <v>нд</v>
          </cell>
          <cell r="BK99" t="str">
            <v>нд</v>
          </cell>
        </row>
        <row r="100">
          <cell r="C100" t="str">
            <v>О_005</v>
          </cell>
          <cell r="D100" t="str">
            <v>нд</v>
          </cell>
          <cell r="E100" t="str">
            <v>нд</v>
          </cell>
          <cell r="F100" t="str">
            <v>нд</v>
          </cell>
          <cell r="G100" t="str">
            <v>нд</v>
          </cell>
          <cell r="H100" t="str">
            <v>нд</v>
          </cell>
          <cell r="I100" t="str">
            <v>нд</v>
          </cell>
          <cell r="J100" t="str">
            <v>нд</v>
          </cell>
          <cell r="K100" t="str">
            <v>нд</v>
          </cell>
          <cell r="L100" t="str">
            <v>нд</v>
          </cell>
          <cell r="M100" t="str">
            <v>нд</v>
          </cell>
          <cell r="N100" t="str">
            <v>нд</v>
          </cell>
          <cell r="O100" t="str">
            <v>нд</v>
          </cell>
          <cell r="P100" t="str">
            <v>нд</v>
          </cell>
          <cell r="Q100" t="str">
            <v>нд</v>
          </cell>
          <cell r="R100" t="str">
            <v>нд</v>
          </cell>
          <cell r="S100" t="str">
            <v>нд</v>
          </cell>
          <cell r="T100" t="str">
            <v>нд</v>
          </cell>
          <cell r="U100" t="str">
            <v>нд</v>
          </cell>
          <cell r="V100" t="str">
            <v>нд</v>
          </cell>
          <cell r="W100" t="str">
            <v>нд</v>
          </cell>
          <cell r="X100" t="str">
            <v>нд</v>
          </cell>
          <cell r="Y100" t="str">
            <v>нд</v>
          </cell>
          <cell r="Z100" t="str">
            <v>нд</v>
          </cell>
          <cell r="AA100" t="str">
            <v>нд</v>
          </cell>
          <cell r="AB100" t="str">
            <v>нд</v>
          </cell>
          <cell r="AC100" t="str">
            <v>нд</v>
          </cell>
          <cell r="AD100" t="str">
            <v>нд</v>
          </cell>
          <cell r="AE100" t="str">
            <v>нд</v>
          </cell>
          <cell r="AF100" t="str">
            <v>нд</v>
          </cell>
          <cell r="AG100" t="str">
            <v>нд</v>
          </cell>
          <cell r="AH100" t="str">
            <v>нд</v>
          </cell>
          <cell r="AI100" t="str">
            <v>нд</v>
          </cell>
          <cell r="AJ100" t="str">
            <v>нд</v>
          </cell>
          <cell r="AK100" t="str">
            <v>нд</v>
          </cell>
          <cell r="AL100" t="str">
            <v>нд</v>
          </cell>
          <cell r="AM100" t="str">
            <v>нд</v>
          </cell>
          <cell r="AN100" t="str">
            <v>нд</v>
          </cell>
          <cell r="AO100" t="str">
            <v>нд</v>
          </cell>
          <cell r="AP100" t="str">
            <v>нд</v>
          </cell>
          <cell r="AQ100" t="str">
            <v>нд</v>
          </cell>
          <cell r="AR100" t="str">
            <v>нд</v>
          </cell>
          <cell r="AS100" t="str">
            <v>нд</v>
          </cell>
          <cell r="AT100" t="str">
            <v>нд</v>
          </cell>
          <cell r="AU100" t="str">
            <v>нд</v>
          </cell>
          <cell r="AV100" t="str">
            <v>нд</v>
          </cell>
          <cell r="AW100" t="str">
            <v>нд</v>
          </cell>
          <cell r="AX100" t="str">
            <v>нд</v>
          </cell>
          <cell r="AY100" t="str">
            <v>нд</v>
          </cell>
          <cell r="AZ100" t="str">
            <v>нд</v>
          </cell>
          <cell r="BA100" t="str">
            <v>нд</v>
          </cell>
          <cell r="BB100" t="str">
            <v>нд</v>
          </cell>
          <cell r="BC100" t="str">
            <v>нд</v>
          </cell>
          <cell r="BD100" t="str">
            <v>нд</v>
          </cell>
          <cell r="BE100" t="str">
            <v>нд</v>
          </cell>
          <cell r="BF100" t="str">
            <v>нд</v>
          </cell>
          <cell r="BG100" t="str">
            <v>нд</v>
          </cell>
          <cell r="BH100" t="str">
            <v>нд</v>
          </cell>
          <cell r="BI100" t="str">
            <v>нд</v>
          </cell>
          <cell r="BJ100" t="str">
            <v>нд</v>
          </cell>
          <cell r="BK100" t="str">
            <v>нд</v>
          </cell>
        </row>
        <row r="101">
          <cell r="C101" t="str">
            <v>Г</v>
          </cell>
          <cell r="D101" t="str">
            <v>нд</v>
          </cell>
          <cell r="E101" t="str">
            <v>нд</v>
          </cell>
          <cell r="F101" t="str">
            <v>нд</v>
          </cell>
          <cell r="G101" t="str">
            <v>нд</v>
          </cell>
          <cell r="H101" t="str">
            <v>нд</v>
          </cell>
          <cell r="I101" t="str">
            <v>нд</v>
          </cell>
          <cell r="J101" t="str">
            <v>нд</v>
          </cell>
          <cell r="K101" t="str">
            <v>нд</v>
          </cell>
          <cell r="L101" t="str">
            <v>нд</v>
          </cell>
          <cell r="M101" t="str">
            <v>нд</v>
          </cell>
          <cell r="N101" t="str">
            <v>нд</v>
          </cell>
          <cell r="O101" t="str">
            <v>нд</v>
          </cell>
          <cell r="P101" t="str">
            <v>нд</v>
          </cell>
          <cell r="Q101" t="str">
            <v>нд</v>
          </cell>
          <cell r="R101" t="str">
            <v>нд</v>
          </cell>
          <cell r="S101" t="str">
            <v>нд</v>
          </cell>
          <cell r="T101" t="str">
            <v>нд</v>
          </cell>
          <cell r="U101" t="str">
            <v>нд</v>
          </cell>
          <cell r="V101" t="str">
            <v>нд</v>
          </cell>
          <cell r="W101" t="str">
            <v>нд</v>
          </cell>
          <cell r="X101" t="str">
            <v>нд</v>
          </cell>
          <cell r="Y101" t="str">
            <v>нд</v>
          </cell>
          <cell r="Z101" t="str">
            <v>нд</v>
          </cell>
          <cell r="AA101" t="str">
            <v>нд</v>
          </cell>
          <cell r="AB101" t="str">
            <v>нд</v>
          </cell>
          <cell r="AC101" t="str">
            <v>нд</v>
          </cell>
          <cell r="AD101" t="str">
            <v>нд</v>
          </cell>
          <cell r="AE101" t="str">
            <v>нд</v>
          </cell>
          <cell r="AF101" t="str">
            <v>нд</v>
          </cell>
          <cell r="AG101" t="str">
            <v>нд</v>
          </cell>
          <cell r="AH101" t="str">
            <v>нд</v>
          </cell>
          <cell r="AI101" t="str">
            <v>нд</v>
          </cell>
          <cell r="AJ101" t="str">
            <v>нд</v>
          </cell>
          <cell r="AK101" t="str">
            <v>нд</v>
          </cell>
          <cell r="AL101" t="str">
            <v>нд</v>
          </cell>
          <cell r="AM101" t="str">
            <v>нд</v>
          </cell>
          <cell r="AN101" t="str">
            <v>нд</v>
          </cell>
          <cell r="AO101" t="str">
            <v>нд</v>
          </cell>
          <cell r="AP101" t="str">
            <v>нд</v>
          </cell>
          <cell r="AQ101" t="str">
            <v>нд</v>
          </cell>
          <cell r="AR101" t="str">
            <v>нд</v>
          </cell>
          <cell r="AS101" t="str">
            <v>нд</v>
          </cell>
          <cell r="AT101" t="str">
            <v>нд</v>
          </cell>
          <cell r="AU101" t="str">
            <v>нд</v>
          </cell>
          <cell r="AV101" t="str">
            <v>нд</v>
          </cell>
          <cell r="AW101" t="str">
            <v>нд</v>
          </cell>
          <cell r="AX101" t="str">
            <v>нд</v>
          </cell>
          <cell r="AY101" t="str">
            <v>нд</v>
          </cell>
          <cell r="AZ101" t="str">
            <v>нд</v>
          </cell>
          <cell r="BA101" t="str">
            <v>нд</v>
          </cell>
          <cell r="BB101" t="str">
            <v>нд</v>
          </cell>
          <cell r="BC101" t="str">
            <v>нд</v>
          </cell>
          <cell r="BD101" t="str">
            <v>нд</v>
          </cell>
          <cell r="BE101" t="str">
            <v>нд</v>
          </cell>
          <cell r="BF101" t="str">
            <v>нд</v>
          </cell>
          <cell r="BG101" t="str">
            <v>нд</v>
          </cell>
          <cell r="BH101" t="str">
            <v>нд</v>
          </cell>
          <cell r="BI101" t="str">
            <v>нд</v>
          </cell>
          <cell r="BJ101" t="str">
            <v>нд</v>
          </cell>
          <cell r="BK101" t="str">
            <v>нд</v>
          </cell>
        </row>
        <row r="102">
          <cell r="C102" t="str">
            <v>M_020</v>
          </cell>
          <cell r="D102" t="str">
            <v>нд</v>
          </cell>
          <cell r="E102" t="str">
            <v>нд</v>
          </cell>
          <cell r="F102" t="str">
            <v>нд</v>
          </cell>
          <cell r="G102" t="str">
            <v>нд</v>
          </cell>
          <cell r="H102" t="str">
            <v>нд</v>
          </cell>
          <cell r="I102" t="str">
            <v>нд</v>
          </cell>
          <cell r="J102" t="str">
            <v>нд</v>
          </cell>
          <cell r="K102" t="str">
            <v>нд</v>
          </cell>
          <cell r="L102" t="str">
            <v>нд</v>
          </cell>
          <cell r="M102" t="str">
            <v>нд</v>
          </cell>
          <cell r="N102" t="str">
            <v>нд</v>
          </cell>
          <cell r="O102" t="str">
            <v>нд</v>
          </cell>
          <cell r="P102" t="str">
            <v>нд</v>
          </cell>
          <cell r="Q102" t="str">
            <v>нд</v>
          </cell>
          <cell r="R102" t="str">
            <v>нд</v>
          </cell>
          <cell r="S102" t="str">
            <v>нд</v>
          </cell>
          <cell r="T102" t="str">
            <v>нд</v>
          </cell>
          <cell r="U102" t="str">
            <v>нд</v>
          </cell>
          <cell r="V102" t="str">
            <v>нд</v>
          </cell>
          <cell r="W102" t="str">
            <v>нд</v>
          </cell>
          <cell r="X102" t="str">
            <v>нд</v>
          </cell>
          <cell r="Y102" t="str">
            <v>нд</v>
          </cell>
          <cell r="Z102" t="str">
            <v>нд</v>
          </cell>
          <cell r="AA102" t="str">
            <v>нд</v>
          </cell>
          <cell r="AB102" t="str">
            <v>нд</v>
          </cell>
          <cell r="AC102" t="str">
            <v>нд</v>
          </cell>
          <cell r="AD102" t="str">
            <v>нд</v>
          </cell>
          <cell r="AE102" t="str">
            <v>нд</v>
          </cell>
          <cell r="AF102" t="str">
            <v>нд</v>
          </cell>
          <cell r="AG102" t="str">
            <v>нд</v>
          </cell>
          <cell r="AH102" t="str">
            <v>нд</v>
          </cell>
          <cell r="AI102" t="str">
            <v>нд</v>
          </cell>
          <cell r="AJ102" t="str">
            <v>нд</v>
          </cell>
          <cell r="AK102" t="str">
            <v>нд</v>
          </cell>
          <cell r="AL102" t="str">
            <v>нд</v>
          </cell>
          <cell r="AM102" t="str">
            <v>нд</v>
          </cell>
          <cell r="AN102" t="str">
            <v>нд</v>
          </cell>
          <cell r="AO102" t="str">
            <v>нд</v>
          </cell>
          <cell r="AP102" t="str">
            <v>нд</v>
          </cell>
          <cell r="AQ102" t="str">
            <v>нд</v>
          </cell>
          <cell r="AR102" t="str">
            <v>нд</v>
          </cell>
          <cell r="AS102" t="str">
            <v>нд</v>
          </cell>
          <cell r="AT102" t="str">
            <v>нд</v>
          </cell>
          <cell r="AU102" t="str">
            <v>нд</v>
          </cell>
          <cell r="AV102" t="str">
            <v>нд</v>
          </cell>
          <cell r="AW102" t="str">
            <v>нд</v>
          </cell>
          <cell r="AX102" t="str">
            <v>нд</v>
          </cell>
          <cell r="AY102" t="str">
            <v>нд</v>
          </cell>
          <cell r="AZ102" t="str">
            <v>нд</v>
          </cell>
          <cell r="BA102" t="str">
            <v>нд</v>
          </cell>
          <cell r="BB102" t="str">
            <v>нд</v>
          </cell>
          <cell r="BC102" t="str">
            <v>нд</v>
          </cell>
          <cell r="BD102" t="str">
            <v>нд</v>
          </cell>
          <cell r="BE102" t="str">
            <v>нд</v>
          </cell>
          <cell r="BF102" t="str">
            <v>нд</v>
          </cell>
          <cell r="BG102" t="str">
            <v>нд</v>
          </cell>
          <cell r="BH102" t="str">
            <v>нд</v>
          </cell>
          <cell r="BI102" t="str">
            <v>нд</v>
          </cell>
          <cell r="BJ102" t="str">
            <v>нд</v>
          </cell>
          <cell r="BK102" t="str">
            <v>нд</v>
          </cell>
        </row>
        <row r="103">
          <cell r="C103" t="str">
            <v>M_023</v>
          </cell>
          <cell r="D103" t="str">
            <v>нд</v>
          </cell>
          <cell r="E103" t="str">
            <v>нд</v>
          </cell>
          <cell r="F103" t="str">
            <v>нд</v>
          </cell>
          <cell r="G103" t="str">
            <v>нд</v>
          </cell>
          <cell r="H103" t="str">
            <v>нд</v>
          </cell>
          <cell r="I103" t="str">
            <v>нд</v>
          </cell>
          <cell r="J103" t="str">
            <v>нд</v>
          </cell>
          <cell r="K103" t="str">
            <v>нд</v>
          </cell>
          <cell r="L103" t="str">
            <v>нд</v>
          </cell>
          <cell r="M103" t="str">
            <v>нд</v>
          </cell>
          <cell r="N103" t="str">
            <v>нд</v>
          </cell>
          <cell r="O103" t="str">
            <v>нд</v>
          </cell>
          <cell r="P103" t="str">
            <v>нд</v>
          </cell>
          <cell r="Q103" t="str">
            <v>нд</v>
          </cell>
          <cell r="R103" t="str">
            <v>нд</v>
          </cell>
          <cell r="S103" t="str">
            <v>нд</v>
          </cell>
          <cell r="T103" t="str">
            <v>нд</v>
          </cell>
          <cell r="U103" t="str">
            <v>нд</v>
          </cell>
          <cell r="V103" t="str">
            <v>нд</v>
          </cell>
          <cell r="W103" t="str">
            <v>нд</v>
          </cell>
          <cell r="X103" t="str">
            <v>нд</v>
          </cell>
          <cell r="Y103" t="str">
            <v>нд</v>
          </cell>
          <cell r="Z103" t="str">
            <v>нд</v>
          </cell>
          <cell r="AA103" t="str">
            <v>нд</v>
          </cell>
          <cell r="AB103" t="str">
            <v>нд</v>
          </cell>
          <cell r="AC103" t="str">
            <v>нд</v>
          </cell>
          <cell r="AD103" t="str">
            <v>нд</v>
          </cell>
          <cell r="AE103" t="str">
            <v>нд</v>
          </cell>
          <cell r="AF103" t="str">
            <v>нд</v>
          </cell>
          <cell r="AG103" t="str">
            <v>нд</v>
          </cell>
          <cell r="AH103" t="str">
            <v>нд</v>
          </cell>
          <cell r="AI103" t="str">
            <v>нд</v>
          </cell>
          <cell r="AJ103" t="str">
            <v>нд</v>
          </cell>
          <cell r="AK103" t="str">
            <v>нд</v>
          </cell>
          <cell r="AL103" t="str">
            <v>нд</v>
          </cell>
          <cell r="AM103" t="str">
            <v>нд</v>
          </cell>
          <cell r="AN103" t="str">
            <v>нд</v>
          </cell>
          <cell r="AO103" t="str">
            <v>нд</v>
          </cell>
          <cell r="AP103" t="str">
            <v>нд</v>
          </cell>
          <cell r="AQ103" t="str">
            <v>нд</v>
          </cell>
          <cell r="AR103" t="str">
            <v>нд</v>
          </cell>
          <cell r="AS103" t="str">
            <v>нд</v>
          </cell>
          <cell r="AT103" t="str">
            <v>нд</v>
          </cell>
          <cell r="AU103" t="str">
            <v>нд</v>
          </cell>
          <cell r="AV103" t="str">
            <v>нд</v>
          </cell>
          <cell r="AW103" t="str">
            <v>нд</v>
          </cell>
          <cell r="AX103" t="str">
            <v>нд</v>
          </cell>
          <cell r="AY103" t="str">
            <v>нд</v>
          </cell>
          <cell r="AZ103" t="str">
            <v>нд</v>
          </cell>
          <cell r="BA103" t="str">
            <v>нд</v>
          </cell>
          <cell r="BB103" t="str">
            <v>нд</v>
          </cell>
          <cell r="BC103" t="str">
            <v>нд</v>
          </cell>
          <cell r="BD103" t="str">
            <v>нд</v>
          </cell>
          <cell r="BE103" t="str">
            <v>нд</v>
          </cell>
          <cell r="BF103" t="str">
            <v>нд</v>
          </cell>
          <cell r="BG103" t="str">
            <v>нд</v>
          </cell>
          <cell r="BH103" t="str">
            <v>нд</v>
          </cell>
          <cell r="BI103" t="str">
            <v>нд</v>
          </cell>
          <cell r="BJ103" t="str">
            <v>нд</v>
          </cell>
          <cell r="BK103" t="str">
            <v>нд</v>
          </cell>
        </row>
        <row r="104">
          <cell r="C104" t="str">
            <v>N_011</v>
          </cell>
          <cell r="D104" t="str">
            <v>нд</v>
          </cell>
          <cell r="E104" t="str">
            <v>нд</v>
          </cell>
          <cell r="F104" t="str">
            <v>нд</v>
          </cell>
          <cell r="G104" t="str">
            <v>нд</v>
          </cell>
          <cell r="H104" t="str">
            <v>нд</v>
          </cell>
          <cell r="I104" t="str">
            <v>нд</v>
          </cell>
          <cell r="J104" t="str">
            <v>нд</v>
          </cell>
          <cell r="K104" t="str">
            <v>нд</v>
          </cell>
          <cell r="L104" t="str">
            <v>нд</v>
          </cell>
          <cell r="M104" t="str">
            <v>нд</v>
          </cell>
          <cell r="N104" t="str">
            <v>нд</v>
          </cell>
          <cell r="O104" t="str">
            <v>нд</v>
          </cell>
          <cell r="P104" t="str">
            <v>нд</v>
          </cell>
          <cell r="Q104" t="str">
            <v>нд</v>
          </cell>
          <cell r="R104" t="str">
            <v>нд</v>
          </cell>
          <cell r="S104" t="str">
            <v>нд</v>
          </cell>
          <cell r="T104" t="str">
            <v>нд</v>
          </cell>
          <cell r="U104" t="str">
            <v>нд</v>
          </cell>
          <cell r="V104" t="str">
            <v>нд</v>
          </cell>
          <cell r="W104" t="str">
            <v>нд</v>
          </cell>
          <cell r="X104" t="str">
            <v>нд</v>
          </cell>
          <cell r="Y104" t="str">
            <v>нд</v>
          </cell>
          <cell r="Z104" t="str">
            <v>нд</v>
          </cell>
          <cell r="AA104" t="str">
            <v>нд</v>
          </cell>
          <cell r="AB104" t="str">
            <v>нд</v>
          </cell>
          <cell r="AC104" t="str">
            <v>нд</v>
          </cell>
          <cell r="AD104" t="str">
            <v>нд</v>
          </cell>
          <cell r="AE104" t="str">
            <v>нд</v>
          </cell>
          <cell r="AF104" t="str">
            <v>нд</v>
          </cell>
          <cell r="AG104" t="str">
            <v>нд</v>
          </cell>
          <cell r="AH104" t="str">
            <v>нд</v>
          </cell>
          <cell r="AI104" t="str">
            <v>нд</v>
          </cell>
          <cell r="AJ104" t="str">
            <v>нд</v>
          </cell>
          <cell r="AK104" t="str">
            <v>нд</v>
          </cell>
          <cell r="AL104" t="str">
            <v>нд</v>
          </cell>
          <cell r="AM104" t="str">
            <v>нд</v>
          </cell>
          <cell r="AN104" t="str">
            <v>нд</v>
          </cell>
          <cell r="AO104" t="str">
            <v>нд</v>
          </cell>
          <cell r="AP104" t="str">
            <v>нд</v>
          </cell>
          <cell r="AQ104" t="str">
            <v>нд</v>
          </cell>
          <cell r="AR104" t="str">
            <v>нд</v>
          </cell>
          <cell r="AS104" t="str">
            <v>нд</v>
          </cell>
          <cell r="AT104" t="str">
            <v>нд</v>
          </cell>
          <cell r="AU104" t="str">
            <v>нд</v>
          </cell>
          <cell r="AV104" t="str">
            <v>нд</v>
          </cell>
          <cell r="AW104" t="str">
            <v>нд</v>
          </cell>
          <cell r="AX104" t="str">
            <v>нд</v>
          </cell>
          <cell r="AY104" t="str">
            <v>нд</v>
          </cell>
          <cell r="AZ104" t="str">
            <v>нд</v>
          </cell>
          <cell r="BA104" t="str">
            <v>нд</v>
          </cell>
          <cell r="BB104" t="str">
            <v>нд</v>
          </cell>
          <cell r="BC104" t="str">
            <v>нд</v>
          </cell>
          <cell r="BD104" t="str">
            <v>нд</v>
          </cell>
          <cell r="BE104" t="str">
            <v>нд</v>
          </cell>
          <cell r="BF104" t="str">
            <v>нд</v>
          </cell>
          <cell r="BG104" t="str">
            <v>нд</v>
          </cell>
          <cell r="BH104" t="str">
            <v>нд</v>
          </cell>
          <cell r="BI104" t="str">
            <v>нд</v>
          </cell>
          <cell r="BJ104" t="str">
            <v>нд</v>
          </cell>
          <cell r="BK104" t="str">
            <v>нд</v>
          </cell>
        </row>
        <row r="105">
          <cell r="C105" t="str">
            <v>Г</v>
          </cell>
          <cell r="D105" t="str">
            <v>нд</v>
          </cell>
          <cell r="E105" t="str">
            <v>нд</v>
          </cell>
          <cell r="F105" t="str">
            <v>нд</v>
          </cell>
          <cell r="G105" t="str">
            <v>нд</v>
          </cell>
          <cell r="H105" t="str">
            <v>нд</v>
          </cell>
          <cell r="I105" t="str">
            <v>нд</v>
          </cell>
          <cell r="J105" t="str">
            <v>нд</v>
          </cell>
          <cell r="K105" t="str">
            <v>нд</v>
          </cell>
          <cell r="L105" t="str">
            <v>нд</v>
          </cell>
          <cell r="M105" t="str">
            <v>нд</v>
          </cell>
          <cell r="N105" t="str">
            <v>нд</v>
          </cell>
          <cell r="O105" t="str">
            <v>нд</v>
          </cell>
          <cell r="P105" t="str">
            <v>нд</v>
          </cell>
          <cell r="Q105" t="str">
            <v>нд</v>
          </cell>
          <cell r="R105" t="str">
            <v>нд</v>
          </cell>
          <cell r="S105" t="str">
            <v>нд</v>
          </cell>
          <cell r="T105" t="str">
            <v>нд</v>
          </cell>
          <cell r="U105" t="str">
            <v>нд</v>
          </cell>
          <cell r="V105" t="str">
            <v>нд</v>
          </cell>
          <cell r="W105" t="str">
            <v>нд</v>
          </cell>
          <cell r="X105" t="str">
            <v>нд</v>
          </cell>
          <cell r="Y105" t="str">
            <v>нд</v>
          </cell>
          <cell r="Z105" t="str">
            <v>нд</v>
          </cell>
          <cell r="AA105" t="str">
            <v>нд</v>
          </cell>
          <cell r="AB105" t="str">
            <v>нд</v>
          </cell>
          <cell r="AC105" t="str">
            <v>нд</v>
          </cell>
          <cell r="AD105" t="str">
            <v>нд</v>
          </cell>
          <cell r="AE105" t="str">
            <v>нд</v>
          </cell>
          <cell r="AF105" t="str">
            <v>нд</v>
          </cell>
          <cell r="AG105" t="str">
            <v>нд</v>
          </cell>
          <cell r="AH105" t="str">
            <v>нд</v>
          </cell>
          <cell r="AI105" t="str">
            <v>нд</v>
          </cell>
          <cell r="AJ105" t="str">
            <v>нд</v>
          </cell>
          <cell r="AK105" t="str">
            <v>нд</v>
          </cell>
          <cell r="AL105" t="str">
            <v>нд</v>
          </cell>
          <cell r="AM105" t="str">
            <v>нд</v>
          </cell>
          <cell r="AN105" t="str">
            <v>нд</v>
          </cell>
          <cell r="AO105" t="str">
            <v>нд</v>
          </cell>
          <cell r="AP105" t="str">
            <v>нд</v>
          </cell>
          <cell r="AQ105" t="str">
            <v>нд</v>
          </cell>
          <cell r="AR105" t="str">
            <v>нд</v>
          </cell>
          <cell r="AS105" t="str">
            <v>нд</v>
          </cell>
          <cell r="AT105" t="str">
            <v>нд</v>
          </cell>
          <cell r="AU105" t="str">
            <v>нд</v>
          </cell>
          <cell r="AV105" t="str">
            <v>нд</v>
          </cell>
          <cell r="AW105" t="str">
            <v>нд</v>
          </cell>
          <cell r="AX105" t="str">
            <v>нд</v>
          </cell>
          <cell r="AY105" t="str">
            <v>нд</v>
          </cell>
          <cell r="AZ105" t="str">
            <v>нд</v>
          </cell>
          <cell r="BA105" t="str">
            <v>нд</v>
          </cell>
          <cell r="BB105" t="str">
            <v>нд</v>
          </cell>
          <cell r="BC105" t="str">
            <v>нд</v>
          </cell>
          <cell r="BD105" t="str">
            <v>нд</v>
          </cell>
          <cell r="BE105" t="str">
            <v>нд</v>
          </cell>
          <cell r="BF105" t="str">
            <v>нд</v>
          </cell>
          <cell r="BG105" t="str">
            <v>нд</v>
          </cell>
          <cell r="BH105" t="str">
            <v>нд</v>
          </cell>
          <cell r="BI105" t="str">
            <v>нд</v>
          </cell>
          <cell r="BJ105" t="str">
            <v>нд</v>
          </cell>
          <cell r="BK105" t="str">
            <v>нд</v>
          </cell>
        </row>
        <row r="106">
          <cell r="C106" t="str">
            <v>N_012</v>
          </cell>
          <cell r="D106" t="str">
            <v>нд</v>
          </cell>
          <cell r="E106" t="str">
            <v>нд</v>
          </cell>
          <cell r="F106" t="str">
            <v>нд</v>
          </cell>
          <cell r="G106" t="str">
            <v>нд</v>
          </cell>
          <cell r="H106" t="str">
            <v>нд</v>
          </cell>
          <cell r="I106" t="str">
            <v>нд</v>
          </cell>
          <cell r="J106" t="str">
            <v>нд</v>
          </cell>
          <cell r="K106" t="str">
            <v>нд</v>
          </cell>
          <cell r="L106" t="str">
            <v>нд</v>
          </cell>
          <cell r="M106" t="str">
            <v>нд</v>
          </cell>
          <cell r="N106" t="str">
            <v>нд</v>
          </cell>
          <cell r="O106" t="str">
            <v>нд</v>
          </cell>
          <cell r="P106" t="str">
            <v>нд</v>
          </cell>
          <cell r="Q106" t="str">
            <v>нд</v>
          </cell>
          <cell r="R106" t="str">
            <v>нд</v>
          </cell>
          <cell r="S106" t="str">
            <v>нд</v>
          </cell>
          <cell r="T106" t="str">
            <v>нд</v>
          </cell>
          <cell r="U106" t="str">
            <v>нд</v>
          </cell>
          <cell r="V106" t="str">
            <v>нд</v>
          </cell>
          <cell r="W106" t="str">
            <v>нд</v>
          </cell>
          <cell r="X106" t="str">
            <v>нд</v>
          </cell>
          <cell r="Y106" t="str">
            <v>нд</v>
          </cell>
          <cell r="Z106" t="str">
            <v>нд</v>
          </cell>
          <cell r="AA106" t="str">
            <v>нд</v>
          </cell>
          <cell r="AB106" t="str">
            <v>нд</v>
          </cell>
          <cell r="AC106" t="str">
            <v>нд</v>
          </cell>
          <cell r="AD106" t="str">
            <v>нд</v>
          </cell>
          <cell r="AE106" t="str">
            <v>нд</v>
          </cell>
          <cell r="AF106" t="str">
            <v>нд</v>
          </cell>
          <cell r="AG106" t="str">
            <v>нд</v>
          </cell>
          <cell r="AH106" t="str">
            <v>нд</v>
          </cell>
          <cell r="AI106" t="str">
            <v>нд</v>
          </cell>
          <cell r="AJ106" t="str">
            <v>нд</v>
          </cell>
          <cell r="AK106" t="str">
            <v>нд</v>
          </cell>
          <cell r="AL106" t="str">
            <v>нд</v>
          </cell>
          <cell r="AM106" t="str">
            <v>нд</v>
          </cell>
          <cell r="AN106" t="str">
            <v>нд</v>
          </cell>
          <cell r="AO106" t="str">
            <v>нд</v>
          </cell>
          <cell r="AP106" t="str">
            <v>нд</v>
          </cell>
          <cell r="AQ106" t="str">
            <v>нд</v>
          </cell>
          <cell r="AR106" t="str">
            <v>нд</v>
          </cell>
          <cell r="AS106" t="str">
            <v>нд</v>
          </cell>
          <cell r="AT106" t="str">
            <v>нд</v>
          </cell>
          <cell r="AU106" t="str">
            <v>нд</v>
          </cell>
          <cell r="AV106" t="str">
            <v>нд</v>
          </cell>
          <cell r="AW106" t="str">
            <v>нд</v>
          </cell>
          <cell r="AX106" t="str">
            <v>нд</v>
          </cell>
          <cell r="AY106" t="str">
            <v>нд</v>
          </cell>
          <cell r="AZ106" t="str">
            <v>нд</v>
          </cell>
          <cell r="BA106" t="str">
            <v>нд</v>
          </cell>
          <cell r="BB106" t="str">
            <v>нд</v>
          </cell>
          <cell r="BC106" t="str">
            <v>нд</v>
          </cell>
          <cell r="BD106" t="str">
            <v>нд</v>
          </cell>
          <cell r="BE106" t="str">
            <v>нд</v>
          </cell>
          <cell r="BF106" t="str">
            <v>нд</v>
          </cell>
          <cell r="BG106" t="str">
            <v>нд</v>
          </cell>
          <cell r="BH106" t="str">
            <v>нд</v>
          </cell>
          <cell r="BI106" t="str">
            <v>нд</v>
          </cell>
          <cell r="BJ106" t="str">
            <v>нд</v>
          </cell>
          <cell r="BK106" t="str">
            <v>нд</v>
          </cell>
        </row>
        <row r="107">
          <cell r="C107" t="str">
            <v>N_013</v>
          </cell>
          <cell r="D107" t="str">
            <v>нд</v>
          </cell>
          <cell r="E107" t="str">
            <v>нд</v>
          </cell>
          <cell r="F107" t="str">
            <v>нд</v>
          </cell>
          <cell r="G107" t="str">
            <v>нд</v>
          </cell>
          <cell r="H107" t="str">
            <v>нд</v>
          </cell>
          <cell r="I107" t="str">
            <v>нд</v>
          </cell>
          <cell r="J107" t="str">
            <v>нд</v>
          </cell>
          <cell r="K107" t="str">
            <v>нд</v>
          </cell>
          <cell r="L107" t="str">
            <v>нд</v>
          </cell>
          <cell r="M107" t="str">
            <v>нд</v>
          </cell>
          <cell r="N107" t="str">
            <v>нд</v>
          </cell>
          <cell r="O107" t="str">
            <v>нд</v>
          </cell>
          <cell r="P107" t="str">
            <v>нд</v>
          </cell>
          <cell r="Q107" t="str">
            <v>нд</v>
          </cell>
          <cell r="R107" t="str">
            <v>нд</v>
          </cell>
          <cell r="S107" t="str">
            <v>нд</v>
          </cell>
          <cell r="T107" t="str">
            <v>нд</v>
          </cell>
          <cell r="U107" t="str">
            <v>нд</v>
          </cell>
          <cell r="V107" t="str">
            <v>нд</v>
          </cell>
          <cell r="W107" t="str">
            <v>нд</v>
          </cell>
          <cell r="X107" t="str">
            <v>нд</v>
          </cell>
          <cell r="Y107" t="str">
            <v>нд</v>
          </cell>
          <cell r="Z107" t="str">
            <v>нд</v>
          </cell>
          <cell r="AA107" t="str">
            <v>нд</v>
          </cell>
          <cell r="AB107" t="str">
            <v>нд</v>
          </cell>
          <cell r="AC107" t="str">
            <v>нд</v>
          </cell>
          <cell r="AD107" t="str">
            <v>нд</v>
          </cell>
          <cell r="AE107" t="str">
            <v>нд</v>
          </cell>
          <cell r="AF107" t="str">
            <v>нд</v>
          </cell>
          <cell r="AG107" t="str">
            <v>нд</v>
          </cell>
          <cell r="AH107" t="str">
            <v>нд</v>
          </cell>
          <cell r="AI107" t="str">
            <v>нд</v>
          </cell>
          <cell r="AJ107" t="str">
            <v>нд</v>
          </cell>
          <cell r="AK107" t="str">
            <v>нд</v>
          </cell>
          <cell r="AL107" t="str">
            <v>нд</v>
          </cell>
          <cell r="AM107" t="str">
            <v>нд</v>
          </cell>
          <cell r="AN107" t="str">
            <v>нд</v>
          </cell>
          <cell r="AO107" t="str">
            <v>нд</v>
          </cell>
          <cell r="AP107" t="str">
            <v>нд</v>
          </cell>
          <cell r="AQ107" t="str">
            <v>нд</v>
          </cell>
          <cell r="AR107" t="str">
            <v>нд</v>
          </cell>
          <cell r="AS107" t="str">
            <v>нд</v>
          </cell>
          <cell r="AT107" t="str">
            <v>нд</v>
          </cell>
          <cell r="AU107" t="str">
            <v>нд</v>
          </cell>
          <cell r="AV107" t="str">
            <v>нд</v>
          </cell>
          <cell r="AW107" t="str">
            <v>нд</v>
          </cell>
          <cell r="AX107" t="str">
            <v>нд</v>
          </cell>
          <cell r="AY107" t="str">
            <v>нд</v>
          </cell>
          <cell r="AZ107" t="str">
            <v>нд</v>
          </cell>
          <cell r="BA107" t="str">
            <v>нд</v>
          </cell>
          <cell r="BB107" t="str">
            <v>нд</v>
          </cell>
          <cell r="BC107" t="str">
            <v>нд</v>
          </cell>
          <cell r="BD107" t="str">
            <v>нд</v>
          </cell>
          <cell r="BE107" t="str">
            <v>нд</v>
          </cell>
          <cell r="BF107" t="str">
            <v>нд</v>
          </cell>
          <cell r="BG107" t="str">
            <v>нд</v>
          </cell>
          <cell r="BH107" t="str">
            <v>нд</v>
          </cell>
          <cell r="BI107" t="str">
            <v>нд</v>
          </cell>
          <cell r="BJ107" t="str">
            <v>нд</v>
          </cell>
          <cell r="BK107" t="str">
            <v>нд</v>
          </cell>
        </row>
        <row r="108">
          <cell r="C108" t="str">
            <v>M_021</v>
          </cell>
          <cell r="D108" t="str">
            <v>нд</v>
          </cell>
          <cell r="E108" t="str">
            <v>нд</v>
          </cell>
          <cell r="F108" t="str">
            <v>нд</v>
          </cell>
          <cell r="G108" t="str">
            <v>нд</v>
          </cell>
          <cell r="H108" t="str">
            <v>нд</v>
          </cell>
          <cell r="I108" t="str">
            <v>нд</v>
          </cell>
          <cell r="J108" t="str">
            <v>нд</v>
          </cell>
          <cell r="K108" t="str">
            <v>нд</v>
          </cell>
          <cell r="L108" t="str">
            <v>нд</v>
          </cell>
          <cell r="M108" t="str">
            <v>нд</v>
          </cell>
          <cell r="N108" t="str">
            <v>нд</v>
          </cell>
          <cell r="O108" t="str">
            <v>нд</v>
          </cell>
          <cell r="P108" t="str">
            <v>нд</v>
          </cell>
          <cell r="Q108" t="str">
            <v>нд</v>
          </cell>
          <cell r="R108" t="str">
            <v>нд</v>
          </cell>
          <cell r="S108" t="str">
            <v>нд</v>
          </cell>
          <cell r="T108" t="str">
            <v>нд</v>
          </cell>
          <cell r="U108" t="str">
            <v>нд</v>
          </cell>
          <cell r="V108" t="str">
            <v>нд</v>
          </cell>
          <cell r="W108" t="str">
            <v>нд</v>
          </cell>
          <cell r="X108" t="str">
            <v>нд</v>
          </cell>
          <cell r="Y108" t="str">
            <v>нд</v>
          </cell>
          <cell r="Z108" t="str">
            <v>нд</v>
          </cell>
          <cell r="AA108" t="str">
            <v>нд</v>
          </cell>
          <cell r="AB108" t="str">
            <v>нд</v>
          </cell>
          <cell r="AC108" t="str">
            <v>нд</v>
          </cell>
          <cell r="AD108" t="str">
            <v>нд</v>
          </cell>
          <cell r="AE108" t="str">
            <v>нд</v>
          </cell>
          <cell r="AF108" t="str">
            <v>нд</v>
          </cell>
          <cell r="AG108" t="str">
            <v>нд</v>
          </cell>
          <cell r="AH108" t="str">
            <v>нд</v>
          </cell>
          <cell r="AI108" t="str">
            <v>нд</v>
          </cell>
          <cell r="AJ108" t="str">
            <v>нд</v>
          </cell>
          <cell r="AK108" t="str">
            <v>нд</v>
          </cell>
          <cell r="AL108" t="str">
            <v>нд</v>
          </cell>
          <cell r="AM108" t="str">
            <v>нд</v>
          </cell>
          <cell r="AN108" t="str">
            <v>нд</v>
          </cell>
          <cell r="AO108" t="str">
            <v>нд</v>
          </cell>
          <cell r="AP108" t="str">
            <v>нд</v>
          </cell>
          <cell r="AQ108" t="str">
            <v>нд</v>
          </cell>
          <cell r="AR108" t="str">
            <v>нд</v>
          </cell>
          <cell r="AS108" t="str">
            <v>нд</v>
          </cell>
          <cell r="AT108" t="str">
            <v>нд</v>
          </cell>
          <cell r="AU108" t="str">
            <v>нд</v>
          </cell>
          <cell r="AV108" t="str">
            <v>нд</v>
          </cell>
          <cell r="AW108" t="str">
            <v>нд</v>
          </cell>
          <cell r="AX108" t="str">
            <v>нд</v>
          </cell>
          <cell r="AY108" t="str">
            <v>нд</v>
          </cell>
          <cell r="AZ108" t="str">
            <v>нд</v>
          </cell>
          <cell r="BA108" t="str">
            <v>нд</v>
          </cell>
          <cell r="BB108" t="str">
            <v>нд</v>
          </cell>
          <cell r="BC108" t="str">
            <v>нд</v>
          </cell>
          <cell r="BD108" t="str">
            <v>нд</v>
          </cell>
          <cell r="BE108" t="str">
            <v>нд</v>
          </cell>
          <cell r="BF108" t="str">
            <v>нд</v>
          </cell>
          <cell r="BG108" t="str">
            <v>нд</v>
          </cell>
          <cell r="BH108" t="str">
            <v>нд</v>
          </cell>
          <cell r="BI108" t="str">
            <v>нд</v>
          </cell>
          <cell r="BJ108" t="str">
            <v>нд</v>
          </cell>
          <cell r="BK108" t="str">
            <v>нд</v>
          </cell>
        </row>
        <row r="109">
          <cell r="C109" t="str">
            <v>M_022</v>
          </cell>
          <cell r="D109" t="str">
            <v>нд</v>
          </cell>
          <cell r="E109" t="str">
            <v>нд</v>
          </cell>
          <cell r="F109" t="str">
            <v>нд</v>
          </cell>
          <cell r="G109" t="str">
            <v>нд</v>
          </cell>
          <cell r="H109" t="str">
            <v>нд</v>
          </cell>
          <cell r="I109" t="str">
            <v>нд</v>
          </cell>
          <cell r="J109" t="str">
            <v>нд</v>
          </cell>
          <cell r="K109" t="str">
            <v>нд</v>
          </cell>
          <cell r="L109" t="str">
            <v>нд</v>
          </cell>
          <cell r="M109" t="str">
            <v>нд</v>
          </cell>
          <cell r="N109" t="str">
            <v>нд</v>
          </cell>
          <cell r="O109" t="str">
            <v>нд</v>
          </cell>
          <cell r="P109" t="str">
            <v>нд</v>
          </cell>
          <cell r="Q109" t="str">
            <v>нд</v>
          </cell>
          <cell r="R109" t="str">
            <v>нд</v>
          </cell>
          <cell r="S109" t="str">
            <v>нд</v>
          </cell>
          <cell r="T109" t="str">
            <v>нд</v>
          </cell>
          <cell r="U109" t="str">
            <v>нд</v>
          </cell>
          <cell r="V109" t="str">
            <v>нд</v>
          </cell>
          <cell r="W109" t="str">
            <v>нд</v>
          </cell>
          <cell r="X109" t="str">
            <v>нд</v>
          </cell>
          <cell r="Y109" t="str">
            <v>нд</v>
          </cell>
          <cell r="Z109" t="str">
            <v>нд</v>
          </cell>
          <cell r="AA109" t="str">
            <v>нд</v>
          </cell>
          <cell r="AB109" t="str">
            <v>нд</v>
          </cell>
          <cell r="AC109" t="str">
            <v>нд</v>
          </cell>
          <cell r="AD109" t="str">
            <v>нд</v>
          </cell>
          <cell r="AE109" t="str">
            <v>нд</v>
          </cell>
          <cell r="AF109" t="str">
            <v>нд</v>
          </cell>
          <cell r="AG109" t="str">
            <v>нд</v>
          </cell>
          <cell r="AH109" t="str">
            <v>нд</v>
          </cell>
          <cell r="AI109" t="str">
            <v>нд</v>
          </cell>
          <cell r="AJ109" t="str">
            <v>нд</v>
          </cell>
          <cell r="AK109" t="str">
            <v>нд</v>
          </cell>
          <cell r="AL109" t="str">
            <v>нд</v>
          </cell>
          <cell r="AM109" t="str">
            <v>нд</v>
          </cell>
          <cell r="AN109" t="str">
            <v>нд</v>
          </cell>
          <cell r="AO109" t="str">
            <v>нд</v>
          </cell>
          <cell r="AP109" t="str">
            <v>нд</v>
          </cell>
          <cell r="AQ109" t="str">
            <v>нд</v>
          </cell>
          <cell r="AR109" t="str">
            <v>нд</v>
          </cell>
          <cell r="AS109" t="str">
            <v>нд</v>
          </cell>
          <cell r="AT109" t="str">
            <v>нд</v>
          </cell>
          <cell r="AU109" t="str">
            <v>нд</v>
          </cell>
          <cell r="AV109" t="str">
            <v>нд</v>
          </cell>
          <cell r="AW109" t="str">
            <v>нд</v>
          </cell>
          <cell r="AX109" t="str">
            <v>нд</v>
          </cell>
          <cell r="AY109" t="str">
            <v>нд</v>
          </cell>
          <cell r="AZ109" t="str">
            <v>нд</v>
          </cell>
          <cell r="BA109" t="str">
            <v>нд</v>
          </cell>
          <cell r="BB109" t="str">
            <v>нд</v>
          </cell>
          <cell r="BC109" t="str">
            <v>нд</v>
          </cell>
          <cell r="BD109" t="str">
            <v>нд</v>
          </cell>
          <cell r="BE109" t="str">
            <v>нд</v>
          </cell>
          <cell r="BF109" t="str">
            <v>нд</v>
          </cell>
          <cell r="BG109" t="str">
            <v>нд</v>
          </cell>
          <cell r="BH109" t="str">
            <v>нд</v>
          </cell>
          <cell r="BI109" t="str">
            <v>нд</v>
          </cell>
          <cell r="BJ109" t="str">
            <v>нд</v>
          </cell>
          <cell r="BK109" t="str">
            <v>нд</v>
          </cell>
        </row>
        <row r="110">
          <cell r="C110" t="str">
            <v>О_006</v>
          </cell>
          <cell r="D110" t="str">
            <v>нд</v>
          </cell>
          <cell r="E110" t="str">
            <v>нд</v>
          </cell>
          <cell r="F110" t="str">
            <v>нд</v>
          </cell>
          <cell r="G110" t="str">
            <v>нд</v>
          </cell>
          <cell r="H110" t="str">
            <v>нд</v>
          </cell>
          <cell r="I110" t="str">
            <v>нд</v>
          </cell>
          <cell r="J110" t="str">
            <v>нд</v>
          </cell>
          <cell r="K110" t="str">
            <v>нд</v>
          </cell>
          <cell r="L110" t="str">
            <v>нд</v>
          </cell>
          <cell r="M110" t="str">
            <v>нд</v>
          </cell>
          <cell r="N110" t="str">
            <v>нд</v>
          </cell>
          <cell r="O110" t="str">
            <v>нд</v>
          </cell>
          <cell r="P110" t="str">
            <v>нд</v>
          </cell>
          <cell r="Q110" t="str">
            <v>нд</v>
          </cell>
          <cell r="R110" t="str">
            <v>нд</v>
          </cell>
          <cell r="S110" t="str">
            <v>нд</v>
          </cell>
          <cell r="T110" t="str">
            <v>нд</v>
          </cell>
          <cell r="U110" t="str">
            <v>нд</v>
          </cell>
          <cell r="V110" t="str">
            <v>нд</v>
          </cell>
          <cell r="W110" t="str">
            <v>нд</v>
          </cell>
          <cell r="X110" t="str">
            <v>нд</v>
          </cell>
          <cell r="Y110" t="str">
            <v>нд</v>
          </cell>
          <cell r="Z110" t="str">
            <v>нд</v>
          </cell>
          <cell r="AA110" t="str">
            <v>нд</v>
          </cell>
          <cell r="AB110" t="str">
            <v>нд</v>
          </cell>
          <cell r="AC110" t="str">
            <v>нд</v>
          </cell>
          <cell r="AD110" t="str">
            <v>нд</v>
          </cell>
          <cell r="AE110" t="str">
            <v>нд</v>
          </cell>
          <cell r="AF110" t="str">
            <v>нд</v>
          </cell>
          <cell r="AG110" t="str">
            <v>нд</v>
          </cell>
          <cell r="AH110" t="str">
            <v>нд</v>
          </cell>
          <cell r="AI110" t="str">
            <v>нд</v>
          </cell>
          <cell r="AJ110" t="str">
            <v>нд</v>
          </cell>
          <cell r="AK110" t="str">
            <v>нд</v>
          </cell>
          <cell r="AL110" t="str">
            <v>нд</v>
          </cell>
          <cell r="AM110" t="str">
            <v>нд</v>
          </cell>
          <cell r="AN110" t="str">
            <v>нд</v>
          </cell>
          <cell r="AO110" t="str">
            <v>нд</v>
          </cell>
          <cell r="AP110" t="str">
            <v>нд</v>
          </cell>
          <cell r="AQ110" t="str">
            <v>нд</v>
          </cell>
          <cell r="AR110" t="str">
            <v>нд</v>
          </cell>
          <cell r="AS110" t="str">
            <v>нд</v>
          </cell>
          <cell r="AT110" t="str">
            <v>нд</v>
          </cell>
          <cell r="AU110" t="str">
            <v>нд</v>
          </cell>
          <cell r="AV110" t="str">
            <v>нд</v>
          </cell>
          <cell r="AW110" t="str">
            <v>нд</v>
          </cell>
          <cell r="AX110" t="str">
            <v>нд</v>
          </cell>
          <cell r="AY110" t="str">
            <v>нд</v>
          </cell>
          <cell r="AZ110" t="str">
            <v>нд</v>
          </cell>
          <cell r="BA110" t="str">
            <v>нд</v>
          </cell>
          <cell r="BB110" t="str">
            <v>нд</v>
          </cell>
          <cell r="BC110" t="str">
            <v>нд</v>
          </cell>
          <cell r="BD110" t="str">
            <v>нд</v>
          </cell>
          <cell r="BE110" t="str">
            <v>нд</v>
          </cell>
          <cell r="BF110" t="str">
            <v>нд</v>
          </cell>
          <cell r="BG110" t="str">
            <v>нд</v>
          </cell>
          <cell r="BH110" t="str">
            <v>нд</v>
          </cell>
          <cell r="BI110" t="str">
            <v>нд</v>
          </cell>
          <cell r="BJ110" t="str">
            <v>нд</v>
          </cell>
          <cell r="BK110" t="str">
            <v>нд</v>
          </cell>
        </row>
        <row r="111">
          <cell r="C111" t="str">
            <v>О_007</v>
          </cell>
          <cell r="D111" t="str">
            <v>нд</v>
          </cell>
          <cell r="E111" t="str">
            <v>нд</v>
          </cell>
          <cell r="F111" t="str">
            <v>нд</v>
          </cell>
          <cell r="G111" t="str">
            <v>нд</v>
          </cell>
          <cell r="H111" t="str">
            <v>нд</v>
          </cell>
          <cell r="I111" t="str">
            <v>нд</v>
          </cell>
          <cell r="J111" t="str">
            <v>нд</v>
          </cell>
          <cell r="K111" t="str">
            <v>нд</v>
          </cell>
          <cell r="L111" t="str">
            <v>нд</v>
          </cell>
          <cell r="M111" t="str">
            <v>нд</v>
          </cell>
          <cell r="N111" t="str">
            <v>нд</v>
          </cell>
          <cell r="O111" t="str">
            <v>нд</v>
          </cell>
          <cell r="P111" t="str">
            <v>нд</v>
          </cell>
          <cell r="Q111" t="str">
            <v>нд</v>
          </cell>
          <cell r="R111" t="str">
            <v>нд</v>
          </cell>
          <cell r="S111" t="str">
            <v>нд</v>
          </cell>
          <cell r="T111" t="str">
            <v>нд</v>
          </cell>
          <cell r="U111" t="str">
            <v>нд</v>
          </cell>
          <cell r="V111" t="str">
            <v>нд</v>
          </cell>
          <cell r="W111" t="str">
            <v>нд</v>
          </cell>
          <cell r="X111" t="str">
            <v>нд</v>
          </cell>
          <cell r="Y111" t="str">
            <v>нд</v>
          </cell>
          <cell r="Z111" t="str">
            <v>нд</v>
          </cell>
          <cell r="AA111" t="str">
            <v>нд</v>
          </cell>
          <cell r="AB111" t="str">
            <v>нд</v>
          </cell>
          <cell r="AC111" t="str">
            <v>нд</v>
          </cell>
          <cell r="AD111" t="str">
            <v>нд</v>
          </cell>
          <cell r="AE111" t="str">
            <v>нд</v>
          </cell>
          <cell r="AF111" t="str">
            <v>нд</v>
          </cell>
          <cell r="AG111" t="str">
            <v>нд</v>
          </cell>
          <cell r="AH111" t="str">
            <v>нд</v>
          </cell>
          <cell r="AI111" t="str">
            <v>нд</v>
          </cell>
          <cell r="AJ111" t="str">
            <v>нд</v>
          </cell>
          <cell r="AK111" t="str">
            <v>нд</v>
          </cell>
          <cell r="AL111" t="str">
            <v>нд</v>
          </cell>
          <cell r="AM111" t="str">
            <v>нд</v>
          </cell>
          <cell r="AN111" t="str">
            <v>нд</v>
          </cell>
          <cell r="AO111" t="str">
            <v>нд</v>
          </cell>
          <cell r="AP111" t="str">
            <v>нд</v>
          </cell>
          <cell r="AQ111" t="str">
            <v>нд</v>
          </cell>
          <cell r="AR111" t="str">
            <v>нд</v>
          </cell>
          <cell r="AS111" t="str">
            <v>нд</v>
          </cell>
          <cell r="AT111" t="str">
            <v>нд</v>
          </cell>
          <cell r="AU111" t="str">
            <v>нд</v>
          </cell>
          <cell r="AV111" t="str">
            <v>нд</v>
          </cell>
          <cell r="AW111" t="str">
            <v>нд</v>
          </cell>
          <cell r="AX111" t="str">
            <v>нд</v>
          </cell>
          <cell r="AY111" t="str">
            <v>нд</v>
          </cell>
          <cell r="AZ111" t="str">
            <v>нд</v>
          </cell>
          <cell r="BA111" t="str">
            <v>нд</v>
          </cell>
          <cell r="BB111" t="str">
            <v>нд</v>
          </cell>
          <cell r="BC111" t="str">
            <v>нд</v>
          </cell>
          <cell r="BD111" t="str">
            <v>нд</v>
          </cell>
          <cell r="BE111" t="str">
            <v>нд</v>
          </cell>
          <cell r="BF111" t="str">
            <v>нд</v>
          </cell>
          <cell r="BG111" t="str">
            <v>нд</v>
          </cell>
          <cell r="BH111" t="str">
            <v>нд</v>
          </cell>
          <cell r="BI111" t="str">
            <v>нд</v>
          </cell>
          <cell r="BJ111" t="str">
            <v>нд</v>
          </cell>
          <cell r="BK111" t="str">
            <v>нд</v>
          </cell>
        </row>
        <row r="112">
          <cell r="C112" t="str">
            <v>О_008</v>
          </cell>
          <cell r="D112" t="str">
            <v>нд</v>
          </cell>
          <cell r="E112" t="str">
            <v>нд</v>
          </cell>
          <cell r="F112" t="str">
            <v>нд</v>
          </cell>
          <cell r="G112" t="str">
            <v>нд</v>
          </cell>
          <cell r="H112" t="str">
            <v>нд</v>
          </cell>
          <cell r="I112" t="str">
            <v>нд</v>
          </cell>
          <cell r="J112" t="str">
            <v>нд</v>
          </cell>
          <cell r="K112" t="str">
            <v>нд</v>
          </cell>
          <cell r="L112" t="str">
            <v>нд</v>
          </cell>
          <cell r="M112" t="str">
            <v>нд</v>
          </cell>
          <cell r="N112" t="str">
            <v>нд</v>
          </cell>
          <cell r="O112" t="str">
            <v>нд</v>
          </cell>
          <cell r="P112" t="str">
            <v>нд</v>
          </cell>
          <cell r="Q112" t="str">
            <v>нд</v>
          </cell>
          <cell r="R112" t="str">
            <v>нд</v>
          </cell>
          <cell r="S112" t="str">
            <v>нд</v>
          </cell>
          <cell r="T112" t="str">
            <v>нд</v>
          </cell>
          <cell r="U112" t="str">
            <v>нд</v>
          </cell>
          <cell r="V112" t="str">
            <v>нд</v>
          </cell>
          <cell r="W112" t="str">
            <v>нд</v>
          </cell>
          <cell r="X112" t="str">
            <v>нд</v>
          </cell>
          <cell r="Y112" t="str">
            <v>нд</v>
          </cell>
          <cell r="Z112" t="str">
            <v>нд</v>
          </cell>
          <cell r="AA112" t="str">
            <v>нд</v>
          </cell>
          <cell r="AB112" t="str">
            <v>нд</v>
          </cell>
          <cell r="AC112" t="str">
            <v>нд</v>
          </cell>
          <cell r="AD112" t="str">
            <v>нд</v>
          </cell>
          <cell r="AE112" t="str">
            <v>нд</v>
          </cell>
          <cell r="AF112" t="str">
            <v>нд</v>
          </cell>
          <cell r="AG112" t="str">
            <v>нд</v>
          </cell>
          <cell r="AH112" t="str">
            <v>нд</v>
          </cell>
          <cell r="AI112" t="str">
            <v>нд</v>
          </cell>
          <cell r="AJ112" t="str">
            <v>нд</v>
          </cell>
          <cell r="AK112" t="str">
            <v>нд</v>
          </cell>
          <cell r="AL112" t="str">
            <v>нд</v>
          </cell>
          <cell r="AM112" t="str">
            <v>нд</v>
          </cell>
          <cell r="AN112" t="str">
            <v>нд</v>
          </cell>
          <cell r="AO112" t="str">
            <v>нд</v>
          </cell>
          <cell r="AP112" t="str">
            <v>нд</v>
          </cell>
          <cell r="AQ112" t="str">
            <v>нд</v>
          </cell>
          <cell r="AR112" t="str">
            <v>нд</v>
          </cell>
          <cell r="AS112" t="str">
            <v>нд</v>
          </cell>
          <cell r="AT112" t="str">
            <v>нд</v>
          </cell>
          <cell r="AU112" t="str">
            <v>нд</v>
          </cell>
          <cell r="AV112" t="str">
            <v>нд</v>
          </cell>
          <cell r="AW112" t="str">
            <v>нд</v>
          </cell>
          <cell r="AX112" t="str">
            <v>нд</v>
          </cell>
          <cell r="AY112" t="str">
            <v>нд</v>
          </cell>
          <cell r="AZ112" t="str">
            <v>нд</v>
          </cell>
          <cell r="BA112" t="str">
            <v>нд</v>
          </cell>
          <cell r="BB112" t="str">
            <v>нд</v>
          </cell>
          <cell r="BC112" t="str">
            <v>нд</v>
          </cell>
          <cell r="BD112" t="str">
            <v>нд</v>
          </cell>
          <cell r="BE112" t="str">
            <v>нд</v>
          </cell>
          <cell r="BF112" t="str">
            <v>нд</v>
          </cell>
          <cell r="BG112" t="str">
            <v>нд</v>
          </cell>
          <cell r="BH112" t="str">
            <v>нд</v>
          </cell>
          <cell r="BI112" t="str">
            <v>нд</v>
          </cell>
          <cell r="BJ112" t="str">
            <v>нд</v>
          </cell>
          <cell r="BK112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110"/>
  <sheetViews>
    <sheetView topLeftCell="J1" zoomScale="80" zoomScaleNormal="80" workbookViewId="0">
      <selection activeCell="AI2" sqref="AI2"/>
    </sheetView>
  </sheetViews>
  <sheetFormatPr defaultRowHeight="15.75" x14ac:dyDescent="0.25"/>
  <cols>
    <col min="1" max="1" width="12.140625" style="121" customWidth="1"/>
    <col min="2" max="2" width="60.140625" style="121" customWidth="1"/>
    <col min="3" max="3" width="17.28515625" style="121" customWidth="1"/>
    <col min="4" max="4" width="10.28515625" style="185" customWidth="1"/>
    <col min="5" max="5" width="14.42578125" style="185" customWidth="1"/>
    <col min="6" max="6" width="7.7109375" style="184" customWidth="1"/>
    <col min="7" max="7" width="13.85546875" style="1" customWidth="1"/>
    <col min="8" max="8" width="15.140625" style="129" customWidth="1"/>
    <col min="9" max="9" width="21.7109375" style="1" customWidth="1"/>
    <col min="10" max="10" width="22.5703125" style="1" customWidth="1"/>
    <col min="11" max="12" width="8.28515625" style="1" customWidth="1"/>
    <col min="13" max="13" width="10.5703125" style="1" customWidth="1"/>
    <col min="14" max="14" width="14.140625" style="1" customWidth="1"/>
    <col min="15" max="17" width="8.28515625" style="1" customWidth="1"/>
    <col min="18" max="18" width="9.85546875" style="1" customWidth="1"/>
    <col min="19" max="19" width="11.7109375" style="1" customWidth="1"/>
    <col min="20" max="22" width="8.28515625" style="1" customWidth="1"/>
    <col min="23" max="23" width="9.85546875" style="1" customWidth="1"/>
    <col min="24" max="24" width="11.7109375" style="1" customWidth="1"/>
    <col min="25" max="30" width="11.42578125" style="1" customWidth="1"/>
    <col min="31" max="31" width="13" style="1" customWidth="1"/>
    <col min="32" max="32" width="10" style="1" customWidth="1"/>
    <col min="33" max="33" width="10.7109375" style="1" customWidth="1"/>
    <col min="34" max="34" width="11.85546875" style="1" customWidth="1"/>
    <col min="35" max="35" width="10" style="1" customWidth="1"/>
    <col min="36" max="212" width="9.140625" style="121"/>
    <col min="213" max="213" width="12.140625" style="121" customWidth="1"/>
    <col min="214" max="214" width="44.5703125" style="121" customWidth="1"/>
    <col min="215" max="215" width="17.28515625" style="121" customWidth="1"/>
    <col min="216" max="216" width="6.28515625" style="121" customWidth="1"/>
    <col min="217" max="219" width="10.28515625" style="121" customWidth="1"/>
    <col min="220" max="220" width="11.5703125" style="121" customWidth="1"/>
    <col min="221" max="221" width="13.42578125" style="121" customWidth="1"/>
    <col min="222" max="222" width="12.85546875" style="121" customWidth="1"/>
    <col min="223" max="223" width="7.7109375" style="121" customWidth="1"/>
    <col min="224" max="224" width="13.85546875" style="121" customWidth="1"/>
    <col min="225" max="225" width="12" style="121" customWidth="1"/>
    <col min="226" max="226" width="9.28515625" style="121" customWidth="1"/>
    <col min="227" max="227" width="19.140625" style="121" customWidth="1"/>
    <col min="228" max="229" width="9.5703125" style="121" customWidth="1"/>
    <col min="230" max="231" width="8.28515625" style="121" customWidth="1"/>
    <col min="232" max="234" width="10" style="121" customWidth="1"/>
    <col min="235" max="235" width="10.140625" style="121" customWidth="1"/>
    <col min="236" max="236" width="8.7109375" style="121" customWidth="1"/>
    <col min="237" max="237" width="6.7109375" style="121" customWidth="1"/>
    <col min="238" max="238" width="9.140625" style="121" customWidth="1"/>
    <col min="239" max="239" width="12.42578125" style="121" customWidth="1"/>
    <col min="240" max="245" width="7" style="121" customWidth="1"/>
    <col min="246" max="246" width="11.140625" style="121" customWidth="1"/>
    <col min="247" max="247" width="6.7109375" style="121" customWidth="1"/>
    <col min="248" max="248" width="11.85546875" style="121" customWidth="1"/>
    <col min="249" max="249" width="13.42578125" style="121" customWidth="1"/>
    <col min="250" max="250" width="8" style="121" customWidth="1"/>
    <col min="251" max="251" width="10.28515625" style="121" customWidth="1"/>
    <col min="252" max="252" width="7" style="121" customWidth="1"/>
    <col min="253" max="253" width="10.140625" style="121" customWidth="1"/>
    <col min="254" max="254" width="11.85546875" style="121" customWidth="1"/>
    <col min="255" max="255" width="9" style="121" customWidth="1"/>
    <col min="256" max="257" width="8.28515625" style="121" customWidth="1"/>
    <col min="258" max="258" width="10.5703125" style="121" customWidth="1"/>
    <col min="259" max="259" width="19.28515625" style="121" customWidth="1"/>
    <col min="260" max="262" width="8.28515625" style="121" customWidth="1"/>
    <col min="263" max="263" width="10" style="121" customWidth="1"/>
    <col min="264" max="264" width="11.140625" style="121" customWidth="1"/>
    <col min="265" max="267" width="8.28515625" style="121" customWidth="1"/>
    <col min="268" max="268" width="9.85546875" style="121" customWidth="1"/>
    <col min="269" max="269" width="11.7109375" style="121" customWidth="1"/>
    <col min="270" max="272" width="8.28515625" style="121" customWidth="1"/>
    <col min="273" max="273" width="10" style="121" customWidth="1"/>
    <col min="274" max="274" width="11.140625" style="121" customWidth="1"/>
    <col min="275" max="277" width="8.28515625" style="121" customWidth="1"/>
    <col min="278" max="278" width="9.85546875" style="121" customWidth="1"/>
    <col min="279" max="279" width="11.7109375" style="121" customWidth="1"/>
    <col min="280" max="280" width="8.28515625" style="121" customWidth="1"/>
    <col min="281" max="281" width="14.5703125" style="121" customWidth="1"/>
    <col min="282" max="282" width="7" style="121" customWidth="1"/>
    <col min="283" max="283" width="10.85546875" style="121" customWidth="1"/>
    <col min="284" max="284" width="12.85546875" style="121" customWidth="1"/>
    <col min="285" max="285" width="8.42578125" style="121" customWidth="1"/>
    <col min="286" max="286" width="13" style="121" customWidth="1"/>
    <col min="287" max="287" width="6.7109375" style="121" customWidth="1"/>
    <col min="288" max="288" width="10.7109375" style="121" customWidth="1"/>
    <col min="289" max="289" width="11.85546875" style="121" customWidth="1"/>
    <col min="290" max="290" width="8.140625" style="121" customWidth="1"/>
    <col min="291" max="291" width="41.5703125" style="121" customWidth="1"/>
    <col min="292" max="468" width="9.140625" style="121"/>
    <col min="469" max="469" width="12.140625" style="121" customWidth="1"/>
    <col min="470" max="470" width="44.5703125" style="121" customWidth="1"/>
    <col min="471" max="471" width="17.28515625" style="121" customWidth="1"/>
    <col min="472" max="472" width="6.28515625" style="121" customWidth="1"/>
    <col min="473" max="475" width="10.28515625" style="121" customWidth="1"/>
    <col min="476" max="476" width="11.5703125" style="121" customWidth="1"/>
    <col min="477" max="477" width="13.42578125" style="121" customWidth="1"/>
    <col min="478" max="478" width="12.85546875" style="121" customWidth="1"/>
    <col min="479" max="479" width="7.7109375" style="121" customWidth="1"/>
    <col min="480" max="480" width="13.85546875" style="121" customWidth="1"/>
    <col min="481" max="481" width="12" style="121" customWidth="1"/>
    <col min="482" max="482" width="9.28515625" style="121" customWidth="1"/>
    <col min="483" max="483" width="19.140625" style="121" customWidth="1"/>
    <col min="484" max="485" width="9.5703125" style="121" customWidth="1"/>
    <col min="486" max="487" width="8.28515625" style="121" customWidth="1"/>
    <col min="488" max="490" width="10" style="121" customWidth="1"/>
    <col min="491" max="491" width="10.140625" style="121" customWidth="1"/>
    <col min="492" max="492" width="8.7109375" style="121" customWidth="1"/>
    <col min="493" max="493" width="6.7109375" style="121" customWidth="1"/>
    <col min="494" max="494" width="9.140625" style="121" customWidth="1"/>
    <col min="495" max="495" width="12.42578125" style="121" customWidth="1"/>
    <col min="496" max="501" width="7" style="121" customWidth="1"/>
    <col min="502" max="502" width="11.140625" style="121" customWidth="1"/>
    <col min="503" max="503" width="6.7109375" style="121" customWidth="1"/>
    <col min="504" max="504" width="11.85546875" style="121" customWidth="1"/>
    <col min="505" max="505" width="13.42578125" style="121" customWidth="1"/>
    <col min="506" max="506" width="8" style="121" customWidth="1"/>
    <col min="507" max="507" width="10.28515625" style="121" customWidth="1"/>
    <col min="508" max="508" width="7" style="121" customWidth="1"/>
    <col min="509" max="509" width="10.140625" style="121" customWidth="1"/>
    <col min="510" max="510" width="11.85546875" style="121" customWidth="1"/>
    <col min="511" max="511" width="9" style="121" customWidth="1"/>
    <col min="512" max="513" width="8.28515625" style="121" customWidth="1"/>
    <col min="514" max="514" width="10.5703125" style="121" customWidth="1"/>
    <col min="515" max="515" width="19.28515625" style="121" customWidth="1"/>
    <col min="516" max="518" width="8.28515625" style="121" customWidth="1"/>
    <col min="519" max="519" width="10" style="121" customWidth="1"/>
    <col min="520" max="520" width="11.140625" style="121" customWidth="1"/>
    <col min="521" max="523" width="8.28515625" style="121" customWidth="1"/>
    <col min="524" max="524" width="9.85546875" style="121" customWidth="1"/>
    <col min="525" max="525" width="11.7109375" style="121" customWidth="1"/>
    <col min="526" max="528" width="8.28515625" style="121" customWidth="1"/>
    <col min="529" max="529" width="10" style="121" customWidth="1"/>
    <col min="530" max="530" width="11.140625" style="121" customWidth="1"/>
    <col min="531" max="533" width="8.28515625" style="121" customWidth="1"/>
    <col min="534" max="534" width="9.85546875" style="121" customWidth="1"/>
    <col min="535" max="535" width="11.7109375" style="121" customWidth="1"/>
    <col min="536" max="536" width="8.28515625" style="121" customWidth="1"/>
    <col min="537" max="537" width="14.5703125" style="121" customWidth="1"/>
    <col min="538" max="538" width="7" style="121" customWidth="1"/>
    <col min="539" max="539" width="10.85546875" style="121" customWidth="1"/>
    <col min="540" max="540" width="12.85546875" style="121" customWidth="1"/>
    <col min="541" max="541" width="8.42578125" style="121" customWidth="1"/>
    <col min="542" max="542" width="13" style="121" customWidth="1"/>
    <col min="543" max="543" width="6.7109375" style="121" customWidth="1"/>
    <col min="544" max="544" width="10.7109375" style="121" customWidth="1"/>
    <col min="545" max="545" width="11.85546875" style="121" customWidth="1"/>
    <col min="546" max="546" width="8.140625" style="121" customWidth="1"/>
    <col min="547" max="547" width="41.5703125" style="121" customWidth="1"/>
    <col min="548" max="724" width="9.140625" style="121"/>
    <col min="725" max="725" width="12.140625" style="121" customWidth="1"/>
    <col min="726" max="726" width="44.5703125" style="121" customWidth="1"/>
    <col min="727" max="727" width="17.28515625" style="121" customWidth="1"/>
    <col min="728" max="728" width="6.28515625" style="121" customWidth="1"/>
    <col min="729" max="731" width="10.28515625" style="121" customWidth="1"/>
    <col min="732" max="732" width="11.5703125" style="121" customWidth="1"/>
    <col min="733" max="733" width="13.42578125" style="121" customWidth="1"/>
    <col min="734" max="734" width="12.85546875" style="121" customWidth="1"/>
    <col min="735" max="735" width="7.7109375" style="121" customWidth="1"/>
    <col min="736" max="736" width="13.85546875" style="121" customWidth="1"/>
    <col min="737" max="737" width="12" style="121" customWidth="1"/>
    <col min="738" max="738" width="9.28515625" style="121" customWidth="1"/>
    <col min="739" max="739" width="19.140625" style="121" customWidth="1"/>
    <col min="740" max="741" width="9.5703125" style="121" customWidth="1"/>
    <col min="742" max="743" width="8.28515625" style="121" customWidth="1"/>
    <col min="744" max="746" width="10" style="121" customWidth="1"/>
    <col min="747" max="747" width="10.140625" style="121" customWidth="1"/>
    <col min="748" max="748" width="8.7109375" style="121" customWidth="1"/>
    <col min="749" max="749" width="6.7109375" style="121" customWidth="1"/>
    <col min="750" max="750" width="9.140625" style="121" customWidth="1"/>
    <col min="751" max="751" width="12.42578125" style="121" customWidth="1"/>
    <col min="752" max="757" width="7" style="121" customWidth="1"/>
    <col min="758" max="758" width="11.140625" style="121" customWidth="1"/>
    <col min="759" max="759" width="6.7109375" style="121" customWidth="1"/>
    <col min="760" max="760" width="11.85546875" style="121" customWidth="1"/>
    <col min="761" max="761" width="13.42578125" style="121" customWidth="1"/>
    <col min="762" max="762" width="8" style="121" customWidth="1"/>
    <col min="763" max="763" width="10.28515625" style="121" customWidth="1"/>
    <col min="764" max="764" width="7" style="121" customWidth="1"/>
    <col min="765" max="765" width="10.140625" style="121" customWidth="1"/>
    <col min="766" max="766" width="11.85546875" style="121" customWidth="1"/>
    <col min="767" max="767" width="9" style="121" customWidth="1"/>
    <col min="768" max="769" width="8.28515625" style="121" customWidth="1"/>
    <col min="770" max="770" width="10.5703125" style="121" customWidth="1"/>
    <col min="771" max="771" width="19.28515625" style="121" customWidth="1"/>
    <col min="772" max="774" width="8.28515625" style="121" customWidth="1"/>
    <col min="775" max="775" width="10" style="121" customWidth="1"/>
    <col min="776" max="776" width="11.140625" style="121" customWidth="1"/>
    <col min="777" max="779" width="8.28515625" style="121" customWidth="1"/>
    <col min="780" max="780" width="9.85546875" style="121" customWidth="1"/>
    <col min="781" max="781" width="11.7109375" style="121" customWidth="1"/>
    <col min="782" max="784" width="8.28515625" style="121" customWidth="1"/>
    <col min="785" max="785" width="10" style="121" customWidth="1"/>
    <col min="786" max="786" width="11.140625" style="121" customWidth="1"/>
    <col min="787" max="789" width="8.28515625" style="121" customWidth="1"/>
    <col min="790" max="790" width="9.85546875" style="121" customWidth="1"/>
    <col min="791" max="791" width="11.7109375" style="121" customWidth="1"/>
    <col min="792" max="792" width="8.28515625" style="121" customWidth="1"/>
    <col min="793" max="793" width="14.5703125" style="121" customWidth="1"/>
    <col min="794" max="794" width="7" style="121" customWidth="1"/>
    <col min="795" max="795" width="10.85546875" style="121" customWidth="1"/>
    <col min="796" max="796" width="12.85546875" style="121" customWidth="1"/>
    <col min="797" max="797" width="8.42578125" style="121" customWidth="1"/>
    <col min="798" max="798" width="13" style="121" customWidth="1"/>
    <col min="799" max="799" width="6.7109375" style="121" customWidth="1"/>
    <col min="800" max="800" width="10.7109375" style="121" customWidth="1"/>
    <col min="801" max="801" width="11.85546875" style="121" customWidth="1"/>
    <col min="802" max="802" width="8.140625" style="121" customWidth="1"/>
    <col min="803" max="803" width="41.5703125" style="121" customWidth="1"/>
    <col min="804" max="980" width="9.140625" style="121"/>
    <col min="981" max="981" width="12.140625" style="121" customWidth="1"/>
    <col min="982" max="982" width="44.5703125" style="121" customWidth="1"/>
    <col min="983" max="983" width="17.28515625" style="121" customWidth="1"/>
    <col min="984" max="984" width="6.28515625" style="121" customWidth="1"/>
    <col min="985" max="987" width="10.28515625" style="121" customWidth="1"/>
    <col min="988" max="988" width="11.5703125" style="121" customWidth="1"/>
    <col min="989" max="989" width="13.42578125" style="121" customWidth="1"/>
    <col min="990" max="990" width="12.85546875" style="121" customWidth="1"/>
    <col min="991" max="991" width="7.7109375" style="121" customWidth="1"/>
    <col min="992" max="992" width="13.85546875" style="121" customWidth="1"/>
    <col min="993" max="993" width="12" style="121" customWidth="1"/>
    <col min="994" max="994" width="9.28515625" style="121" customWidth="1"/>
    <col min="995" max="995" width="19.140625" style="121" customWidth="1"/>
    <col min="996" max="997" width="9.5703125" style="121" customWidth="1"/>
    <col min="998" max="999" width="8.28515625" style="121" customWidth="1"/>
    <col min="1000" max="1002" width="10" style="121" customWidth="1"/>
    <col min="1003" max="1003" width="10.140625" style="121" customWidth="1"/>
    <col min="1004" max="1004" width="8.7109375" style="121" customWidth="1"/>
    <col min="1005" max="1005" width="6.7109375" style="121" customWidth="1"/>
    <col min="1006" max="1006" width="9.140625" style="121" customWidth="1"/>
    <col min="1007" max="1007" width="12.42578125" style="121" customWidth="1"/>
    <col min="1008" max="1013" width="7" style="121" customWidth="1"/>
    <col min="1014" max="1014" width="11.140625" style="121" customWidth="1"/>
    <col min="1015" max="1015" width="6.7109375" style="121" customWidth="1"/>
    <col min="1016" max="1016" width="11.85546875" style="121" customWidth="1"/>
    <col min="1017" max="1017" width="13.42578125" style="121" customWidth="1"/>
    <col min="1018" max="1018" width="8" style="121" customWidth="1"/>
    <col min="1019" max="1019" width="10.28515625" style="121" customWidth="1"/>
    <col min="1020" max="1020" width="7" style="121" customWidth="1"/>
    <col min="1021" max="1021" width="10.140625" style="121" customWidth="1"/>
    <col min="1022" max="1022" width="11.85546875" style="121" customWidth="1"/>
    <col min="1023" max="1023" width="9" style="121" customWidth="1"/>
    <col min="1024" max="1025" width="8.28515625" style="121" customWidth="1"/>
    <col min="1026" max="1026" width="10.5703125" style="121" customWidth="1"/>
    <col min="1027" max="1027" width="19.28515625" style="121" customWidth="1"/>
    <col min="1028" max="1030" width="8.28515625" style="121" customWidth="1"/>
    <col min="1031" max="1031" width="10" style="121" customWidth="1"/>
    <col min="1032" max="1032" width="11.140625" style="121" customWidth="1"/>
    <col min="1033" max="1035" width="8.28515625" style="121" customWidth="1"/>
    <col min="1036" max="1036" width="9.85546875" style="121" customWidth="1"/>
    <col min="1037" max="1037" width="11.7109375" style="121" customWidth="1"/>
    <col min="1038" max="1040" width="8.28515625" style="121" customWidth="1"/>
    <col min="1041" max="1041" width="10" style="121" customWidth="1"/>
    <col min="1042" max="1042" width="11.140625" style="121" customWidth="1"/>
    <col min="1043" max="1045" width="8.28515625" style="121" customWidth="1"/>
    <col min="1046" max="1046" width="9.85546875" style="121" customWidth="1"/>
    <col min="1047" max="1047" width="11.7109375" style="121" customWidth="1"/>
    <col min="1048" max="1048" width="8.28515625" style="121" customWidth="1"/>
    <col min="1049" max="1049" width="14.5703125" style="121" customWidth="1"/>
    <col min="1050" max="1050" width="7" style="121" customWidth="1"/>
    <col min="1051" max="1051" width="10.85546875" style="121" customWidth="1"/>
    <col min="1052" max="1052" width="12.85546875" style="121" customWidth="1"/>
    <col min="1053" max="1053" width="8.42578125" style="121" customWidth="1"/>
    <col min="1054" max="1054" width="13" style="121" customWidth="1"/>
    <col min="1055" max="1055" width="6.7109375" style="121" customWidth="1"/>
    <col min="1056" max="1056" width="10.7109375" style="121" customWidth="1"/>
    <col min="1057" max="1057" width="11.85546875" style="121" customWidth="1"/>
    <col min="1058" max="1058" width="8.140625" style="121" customWidth="1"/>
    <col min="1059" max="1059" width="41.5703125" style="121" customWidth="1"/>
    <col min="1060" max="1236" width="9.140625" style="121"/>
    <col min="1237" max="1237" width="12.140625" style="121" customWidth="1"/>
    <col min="1238" max="1238" width="44.5703125" style="121" customWidth="1"/>
    <col min="1239" max="1239" width="17.28515625" style="121" customWidth="1"/>
    <col min="1240" max="1240" width="6.28515625" style="121" customWidth="1"/>
    <col min="1241" max="1243" width="10.28515625" style="121" customWidth="1"/>
    <col min="1244" max="1244" width="11.5703125" style="121" customWidth="1"/>
    <col min="1245" max="1245" width="13.42578125" style="121" customWidth="1"/>
    <col min="1246" max="1246" width="12.85546875" style="121" customWidth="1"/>
    <col min="1247" max="1247" width="7.7109375" style="121" customWidth="1"/>
    <col min="1248" max="1248" width="13.85546875" style="121" customWidth="1"/>
    <col min="1249" max="1249" width="12" style="121" customWidth="1"/>
    <col min="1250" max="1250" width="9.28515625" style="121" customWidth="1"/>
    <col min="1251" max="1251" width="19.140625" style="121" customWidth="1"/>
    <col min="1252" max="1253" width="9.5703125" style="121" customWidth="1"/>
    <col min="1254" max="1255" width="8.28515625" style="121" customWidth="1"/>
    <col min="1256" max="1258" width="10" style="121" customWidth="1"/>
    <col min="1259" max="1259" width="10.140625" style="121" customWidth="1"/>
    <col min="1260" max="1260" width="8.7109375" style="121" customWidth="1"/>
    <col min="1261" max="1261" width="6.7109375" style="121" customWidth="1"/>
    <col min="1262" max="1262" width="9.140625" style="121" customWidth="1"/>
    <col min="1263" max="1263" width="12.42578125" style="121" customWidth="1"/>
    <col min="1264" max="1269" width="7" style="121" customWidth="1"/>
    <col min="1270" max="1270" width="11.140625" style="121" customWidth="1"/>
    <col min="1271" max="1271" width="6.7109375" style="121" customWidth="1"/>
    <col min="1272" max="1272" width="11.85546875" style="121" customWidth="1"/>
    <col min="1273" max="1273" width="13.42578125" style="121" customWidth="1"/>
    <col min="1274" max="1274" width="8" style="121" customWidth="1"/>
    <col min="1275" max="1275" width="10.28515625" style="121" customWidth="1"/>
    <col min="1276" max="1276" width="7" style="121" customWidth="1"/>
    <col min="1277" max="1277" width="10.140625" style="121" customWidth="1"/>
    <col min="1278" max="1278" width="11.85546875" style="121" customWidth="1"/>
    <col min="1279" max="1279" width="9" style="121" customWidth="1"/>
    <col min="1280" max="1281" width="8.28515625" style="121" customWidth="1"/>
    <col min="1282" max="1282" width="10.5703125" style="121" customWidth="1"/>
    <col min="1283" max="1283" width="19.28515625" style="121" customWidth="1"/>
    <col min="1284" max="1286" width="8.28515625" style="121" customWidth="1"/>
    <col min="1287" max="1287" width="10" style="121" customWidth="1"/>
    <col min="1288" max="1288" width="11.140625" style="121" customWidth="1"/>
    <col min="1289" max="1291" width="8.28515625" style="121" customWidth="1"/>
    <col min="1292" max="1292" width="9.85546875" style="121" customWidth="1"/>
    <col min="1293" max="1293" width="11.7109375" style="121" customWidth="1"/>
    <col min="1294" max="1296" width="8.28515625" style="121" customWidth="1"/>
    <col min="1297" max="1297" width="10" style="121" customWidth="1"/>
    <col min="1298" max="1298" width="11.140625" style="121" customWidth="1"/>
    <col min="1299" max="1301" width="8.28515625" style="121" customWidth="1"/>
    <col min="1302" max="1302" width="9.85546875" style="121" customWidth="1"/>
    <col min="1303" max="1303" width="11.7109375" style="121" customWidth="1"/>
    <col min="1304" max="1304" width="8.28515625" style="121" customWidth="1"/>
    <col min="1305" max="1305" width="14.5703125" style="121" customWidth="1"/>
    <col min="1306" max="1306" width="7" style="121" customWidth="1"/>
    <col min="1307" max="1307" width="10.85546875" style="121" customWidth="1"/>
    <col min="1308" max="1308" width="12.85546875" style="121" customWidth="1"/>
    <col min="1309" max="1309" width="8.42578125" style="121" customWidth="1"/>
    <col min="1310" max="1310" width="13" style="121" customWidth="1"/>
    <col min="1311" max="1311" width="6.7109375" style="121" customWidth="1"/>
    <col min="1312" max="1312" width="10.7109375" style="121" customWidth="1"/>
    <col min="1313" max="1313" width="11.85546875" style="121" customWidth="1"/>
    <col min="1314" max="1314" width="8.140625" style="121" customWidth="1"/>
    <col min="1315" max="1315" width="41.5703125" style="121" customWidth="1"/>
    <col min="1316" max="1492" width="9.140625" style="121"/>
    <col min="1493" max="1493" width="12.140625" style="121" customWidth="1"/>
    <col min="1494" max="1494" width="44.5703125" style="121" customWidth="1"/>
    <col min="1495" max="1495" width="17.28515625" style="121" customWidth="1"/>
    <col min="1496" max="1496" width="6.28515625" style="121" customWidth="1"/>
    <col min="1497" max="1499" width="10.28515625" style="121" customWidth="1"/>
    <col min="1500" max="1500" width="11.5703125" style="121" customWidth="1"/>
    <col min="1501" max="1501" width="13.42578125" style="121" customWidth="1"/>
    <col min="1502" max="1502" width="12.85546875" style="121" customWidth="1"/>
    <col min="1503" max="1503" width="7.7109375" style="121" customWidth="1"/>
    <col min="1504" max="1504" width="13.85546875" style="121" customWidth="1"/>
    <col min="1505" max="1505" width="12" style="121" customWidth="1"/>
    <col min="1506" max="1506" width="9.28515625" style="121" customWidth="1"/>
    <col min="1507" max="1507" width="19.140625" style="121" customWidth="1"/>
    <col min="1508" max="1509" width="9.5703125" style="121" customWidth="1"/>
    <col min="1510" max="1511" width="8.28515625" style="121" customWidth="1"/>
    <col min="1512" max="1514" width="10" style="121" customWidth="1"/>
    <col min="1515" max="1515" width="10.140625" style="121" customWidth="1"/>
    <col min="1516" max="1516" width="8.7109375" style="121" customWidth="1"/>
    <col min="1517" max="1517" width="6.7109375" style="121" customWidth="1"/>
    <col min="1518" max="1518" width="9.140625" style="121" customWidth="1"/>
    <col min="1519" max="1519" width="12.42578125" style="121" customWidth="1"/>
    <col min="1520" max="1525" width="7" style="121" customWidth="1"/>
    <col min="1526" max="1526" width="11.140625" style="121" customWidth="1"/>
    <col min="1527" max="1527" width="6.7109375" style="121" customWidth="1"/>
    <col min="1528" max="1528" width="11.85546875" style="121" customWidth="1"/>
    <col min="1529" max="1529" width="13.42578125" style="121" customWidth="1"/>
    <col min="1530" max="1530" width="8" style="121" customWidth="1"/>
    <col min="1531" max="1531" width="10.28515625" style="121" customWidth="1"/>
    <col min="1532" max="1532" width="7" style="121" customWidth="1"/>
    <col min="1533" max="1533" width="10.140625" style="121" customWidth="1"/>
    <col min="1534" max="1534" width="11.85546875" style="121" customWidth="1"/>
    <col min="1535" max="1535" width="9" style="121" customWidth="1"/>
    <col min="1536" max="1537" width="8.28515625" style="121" customWidth="1"/>
    <col min="1538" max="1538" width="10.5703125" style="121" customWidth="1"/>
    <col min="1539" max="1539" width="19.28515625" style="121" customWidth="1"/>
    <col min="1540" max="1542" width="8.28515625" style="121" customWidth="1"/>
    <col min="1543" max="1543" width="10" style="121" customWidth="1"/>
    <col min="1544" max="1544" width="11.140625" style="121" customWidth="1"/>
    <col min="1545" max="1547" width="8.28515625" style="121" customWidth="1"/>
    <col min="1548" max="1548" width="9.85546875" style="121" customWidth="1"/>
    <col min="1549" max="1549" width="11.7109375" style="121" customWidth="1"/>
    <col min="1550" max="1552" width="8.28515625" style="121" customWidth="1"/>
    <col min="1553" max="1553" width="10" style="121" customWidth="1"/>
    <col min="1554" max="1554" width="11.140625" style="121" customWidth="1"/>
    <col min="1555" max="1557" width="8.28515625" style="121" customWidth="1"/>
    <col min="1558" max="1558" width="9.85546875" style="121" customWidth="1"/>
    <col min="1559" max="1559" width="11.7109375" style="121" customWidth="1"/>
    <col min="1560" max="1560" width="8.28515625" style="121" customWidth="1"/>
    <col min="1561" max="1561" width="14.5703125" style="121" customWidth="1"/>
    <col min="1562" max="1562" width="7" style="121" customWidth="1"/>
    <col min="1563" max="1563" width="10.85546875" style="121" customWidth="1"/>
    <col min="1564" max="1564" width="12.85546875" style="121" customWidth="1"/>
    <col min="1565" max="1565" width="8.42578125" style="121" customWidth="1"/>
    <col min="1566" max="1566" width="13" style="121" customWidth="1"/>
    <col min="1567" max="1567" width="6.7109375" style="121" customWidth="1"/>
    <col min="1568" max="1568" width="10.7109375" style="121" customWidth="1"/>
    <col min="1569" max="1569" width="11.85546875" style="121" customWidth="1"/>
    <col min="1570" max="1570" width="8.140625" style="121" customWidth="1"/>
    <col min="1571" max="1571" width="41.5703125" style="121" customWidth="1"/>
    <col min="1572" max="1748" width="9.140625" style="121"/>
    <col min="1749" max="1749" width="12.140625" style="121" customWidth="1"/>
    <col min="1750" max="1750" width="44.5703125" style="121" customWidth="1"/>
    <col min="1751" max="1751" width="17.28515625" style="121" customWidth="1"/>
    <col min="1752" max="1752" width="6.28515625" style="121" customWidth="1"/>
    <col min="1753" max="1755" width="10.28515625" style="121" customWidth="1"/>
    <col min="1756" max="1756" width="11.5703125" style="121" customWidth="1"/>
    <col min="1757" max="1757" width="13.42578125" style="121" customWidth="1"/>
    <col min="1758" max="1758" width="12.85546875" style="121" customWidth="1"/>
    <col min="1759" max="1759" width="7.7109375" style="121" customWidth="1"/>
    <col min="1760" max="1760" width="13.85546875" style="121" customWidth="1"/>
    <col min="1761" max="1761" width="12" style="121" customWidth="1"/>
    <col min="1762" max="1762" width="9.28515625" style="121" customWidth="1"/>
    <col min="1763" max="1763" width="19.140625" style="121" customWidth="1"/>
    <col min="1764" max="1765" width="9.5703125" style="121" customWidth="1"/>
    <col min="1766" max="1767" width="8.28515625" style="121" customWidth="1"/>
    <col min="1768" max="1770" width="10" style="121" customWidth="1"/>
    <col min="1771" max="1771" width="10.140625" style="121" customWidth="1"/>
    <col min="1772" max="1772" width="8.7109375" style="121" customWidth="1"/>
    <col min="1773" max="1773" width="6.7109375" style="121" customWidth="1"/>
    <col min="1774" max="1774" width="9.140625" style="121" customWidth="1"/>
    <col min="1775" max="1775" width="12.42578125" style="121" customWidth="1"/>
    <col min="1776" max="1781" width="7" style="121" customWidth="1"/>
    <col min="1782" max="1782" width="11.140625" style="121" customWidth="1"/>
    <col min="1783" max="1783" width="6.7109375" style="121" customWidth="1"/>
    <col min="1784" max="1784" width="11.85546875" style="121" customWidth="1"/>
    <col min="1785" max="1785" width="13.42578125" style="121" customWidth="1"/>
    <col min="1786" max="1786" width="8" style="121" customWidth="1"/>
    <col min="1787" max="1787" width="10.28515625" style="121" customWidth="1"/>
    <col min="1788" max="1788" width="7" style="121" customWidth="1"/>
    <col min="1789" max="1789" width="10.140625" style="121" customWidth="1"/>
    <col min="1790" max="1790" width="11.85546875" style="121" customWidth="1"/>
    <col min="1791" max="1791" width="9" style="121" customWidth="1"/>
    <col min="1792" max="1793" width="8.28515625" style="121" customWidth="1"/>
    <col min="1794" max="1794" width="10.5703125" style="121" customWidth="1"/>
    <col min="1795" max="1795" width="19.28515625" style="121" customWidth="1"/>
    <col min="1796" max="1798" width="8.28515625" style="121" customWidth="1"/>
    <col min="1799" max="1799" width="10" style="121" customWidth="1"/>
    <col min="1800" max="1800" width="11.140625" style="121" customWidth="1"/>
    <col min="1801" max="1803" width="8.28515625" style="121" customWidth="1"/>
    <col min="1804" max="1804" width="9.85546875" style="121" customWidth="1"/>
    <col min="1805" max="1805" width="11.7109375" style="121" customWidth="1"/>
    <col min="1806" max="1808" width="8.28515625" style="121" customWidth="1"/>
    <col min="1809" max="1809" width="10" style="121" customWidth="1"/>
    <col min="1810" max="1810" width="11.140625" style="121" customWidth="1"/>
    <col min="1811" max="1813" width="8.28515625" style="121" customWidth="1"/>
    <col min="1814" max="1814" width="9.85546875" style="121" customWidth="1"/>
    <col min="1815" max="1815" width="11.7109375" style="121" customWidth="1"/>
    <col min="1816" max="1816" width="8.28515625" style="121" customWidth="1"/>
    <col min="1817" max="1817" width="14.5703125" style="121" customWidth="1"/>
    <col min="1818" max="1818" width="7" style="121" customWidth="1"/>
    <col min="1819" max="1819" width="10.85546875" style="121" customWidth="1"/>
    <col min="1820" max="1820" width="12.85546875" style="121" customWidth="1"/>
    <col min="1821" max="1821" width="8.42578125" style="121" customWidth="1"/>
    <col min="1822" max="1822" width="13" style="121" customWidth="1"/>
    <col min="1823" max="1823" width="6.7109375" style="121" customWidth="1"/>
    <col min="1824" max="1824" width="10.7109375" style="121" customWidth="1"/>
    <col min="1825" max="1825" width="11.85546875" style="121" customWidth="1"/>
    <col min="1826" max="1826" width="8.140625" style="121" customWidth="1"/>
    <col min="1827" max="1827" width="41.5703125" style="121" customWidth="1"/>
    <col min="1828" max="2004" width="9.140625" style="121"/>
    <col min="2005" max="2005" width="12.140625" style="121" customWidth="1"/>
    <col min="2006" max="2006" width="44.5703125" style="121" customWidth="1"/>
    <col min="2007" max="2007" width="17.28515625" style="121" customWidth="1"/>
    <col min="2008" max="2008" width="6.28515625" style="121" customWidth="1"/>
    <col min="2009" max="2011" width="10.28515625" style="121" customWidth="1"/>
    <col min="2012" max="2012" width="11.5703125" style="121" customWidth="1"/>
    <col min="2013" max="2013" width="13.42578125" style="121" customWidth="1"/>
    <col min="2014" max="2014" width="12.85546875" style="121" customWidth="1"/>
    <col min="2015" max="2015" width="7.7109375" style="121" customWidth="1"/>
    <col min="2016" max="2016" width="13.85546875" style="121" customWidth="1"/>
    <col min="2017" max="2017" width="12" style="121" customWidth="1"/>
    <col min="2018" max="2018" width="9.28515625" style="121" customWidth="1"/>
    <col min="2019" max="2019" width="19.140625" style="121" customWidth="1"/>
    <col min="2020" max="2021" width="9.5703125" style="121" customWidth="1"/>
    <col min="2022" max="2023" width="8.28515625" style="121" customWidth="1"/>
    <col min="2024" max="2026" width="10" style="121" customWidth="1"/>
    <col min="2027" max="2027" width="10.140625" style="121" customWidth="1"/>
    <col min="2028" max="2028" width="8.7109375" style="121" customWidth="1"/>
    <col min="2029" max="2029" width="6.7109375" style="121" customWidth="1"/>
    <col min="2030" max="2030" width="9.140625" style="121" customWidth="1"/>
    <col min="2031" max="2031" width="12.42578125" style="121" customWidth="1"/>
    <col min="2032" max="2037" width="7" style="121" customWidth="1"/>
    <col min="2038" max="2038" width="11.140625" style="121" customWidth="1"/>
    <col min="2039" max="2039" width="6.7109375" style="121" customWidth="1"/>
    <col min="2040" max="2040" width="11.85546875" style="121" customWidth="1"/>
    <col min="2041" max="2041" width="13.42578125" style="121" customWidth="1"/>
    <col min="2042" max="2042" width="8" style="121" customWidth="1"/>
    <col min="2043" max="2043" width="10.28515625" style="121" customWidth="1"/>
    <col min="2044" max="2044" width="7" style="121" customWidth="1"/>
    <col min="2045" max="2045" width="10.140625" style="121" customWidth="1"/>
    <col min="2046" max="2046" width="11.85546875" style="121" customWidth="1"/>
    <col min="2047" max="2047" width="9" style="121" customWidth="1"/>
    <col min="2048" max="2049" width="8.28515625" style="121" customWidth="1"/>
    <col min="2050" max="2050" width="10.5703125" style="121" customWidth="1"/>
    <col min="2051" max="2051" width="19.28515625" style="121" customWidth="1"/>
    <col min="2052" max="2054" width="8.28515625" style="121" customWidth="1"/>
    <col min="2055" max="2055" width="10" style="121" customWidth="1"/>
    <col min="2056" max="2056" width="11.140625" style="121" customWidth="1"/>
    <col min="2057" max="2059" width="8.28515625" style="121" customWidth="1"/>
    <col min="2060" max="2060" width="9.85546875" style="121" customWidth="1"/>
    <col min="2061" max="2061" width="11.7109375" style="121" customWidth="1"/>
    <col min="2062" max="2064" width="8.28515625" style="121" customWidth="1"/>
    <col min="2065" max="2065" width="10" style="121" customWidth="1"/>
    <col min="2066" max="2066" width="11.140625" style="121" customWidth="1"/>
    <col min="2067" max="2069" width="8.28515625" style="121" customWidth="1"/>
    <col min="2070" max="2070" width="9.85546875" style="121" customWidth="1"/>
    <col min="2071" max="2071" width="11.7109375" style="121" customWidth="1"/>
    <col min="2072" max="2072" width="8.28515625" style="121" customWidth="1"/>
    <col min="2073" max="2073" width="14.5703125" style="121" customWidth="1"/>
    <col min="2074" max="2074" width="7" style="121" customWidth="1"/>
    <col min="2075" max="2075" width="10.85546875" style="121" customWidth="1"/>
    <col min="2076" max="2076" width="12.85546875" style="121" customWidth="1"/>
    <col min="2077" max="2077" width="8.42578125" style="121" customWidth="1"/>
    <col min="2078" max="2078" width="13" style="121" customWidth="1"/>
    <col min="2079" max="2079" width="6.7109375" style="121" customWidth="1"/>
    <col min="2080" max="2080" width="10.7109375" style="121" customWidth="1"/>
    <col min="2081" max="2081" width="11.85546875" style="121" customWidth="1"/>
    <col min="2082" max="2082" width="8.140625" style="121" customWidth="1"/>
    <col min="2083" max="2083" width="41.5703125" style="121" customWidth="1"/>
    <col min="2084" max="2260" width="9.140625" style="121"/>
    <col min="2261" max="2261" width="12.140625" style="121" customWidth="1"/>
    <col min="2262" max="2262" width="44.5703125" style="121" customWidth="1"/>
    <col min="2263" max="2263" width="17.28515625" style="121" customWidth="1"/>
    <col min="2264" max="2264" width="6.28515625" style="121" customWidth="1"/>
    <col min="2265" max="2267" width="10.28515625" style="121" customWidth="1"/>
    <col min="2268" max="2268" width="11.5703125" style="121" customWidth="1"/>
    <col min="2269" max="2269" width="13.42578125" style="121" customWidth="1"/>
    <col min="2270" max="2270" width="12.85546875" style="121" customWidth="1"/>
    <col min="2271" max="2271" width="7.7109375" style="121" customWidth="1"/>
    <col min="2272" max="2272" width="13.85546875" style="121" customWidth="1"/>
    <col min="2273" max="2273" width="12" style="121" customWidth="1"/>
    <col min="2274" max="2274" width="9.28515625" style="121" customWidth="1"/>
    <col min="2275" max="2275" width="19.140625" style="121" customWidth="1"/>
    <col min="2276" max="2277" width="9.5703125" style="121" customWidth="1"/>
    <col min="2278" max="2279" width="8.28515625" style="121" customWidth="1"/>
    <col min="2280" max="2282" width="10" style="121" customWidth="1"/>
    <col min="2283" max="2283" width="10.140625" style="121" customWidth="1"/>
    <col min="2284" max="2284" width="8.7109375" style="121" customWidth="1"/>
    <col min="2285" max="2285" width="6.7109375" style="121" customWidth="1"/>
    <col min="2286" max="2286" width="9.140625" style="121" customWidth="1"/>
    <col min="2287" max="2287" width="12.42578125" style="121" customWidth="1"/>
    <col min="2288" max="2293" width="7" style="121" customWidth="1"/>
    <col min="2294" max="2294" width="11.140625" style="121" customWidth="1"/>
    <col min="2295" max="2295" width="6.7109375" style="121" customWidth="1"/>
    <col min="2296" max="2296" width="11.85546875" style="121" customWidth="1"/>
    <col min="2297" max="2297" width="13.42578125" style="121" customWidth="1"/>
    <col min="2298" max="2298" width="8" style="121" customWidth="1"/>
    <col min="2299" max="2299" width="10.28515625" style="121" customWidth="1"/>
    <col min="2300" max="2300" width="7" style="121" customWidth="1"/>
    <col min="2301" max="2301" width="10.140625" style="121" customWidth="1"/>
    <col min="2302" max="2302" width="11.85546875" style="121" customWidth="1"/>
    <col min="2303" max="2303" width="9" style="121" customWidth="1"/>
    <col min="2304" max="2305" width="8.28515625" style="121" customWidth="1"/>
    <col min="2306" max="2306" width="10.5703125" style="121" customWidth="1"/>
    <col min="2307" max="2307" width="19.28515625" style="121" customWidth="1"/>
    <col min="2308" max="2310" width="8.28515625" style="121" customWidth="1"/>
    <col min="2311" max="2311" width="10" style="121" customWidth="1"/>
    <col min="2312" max="2312" width="11.140625" style="121" customWidth="1"/>
    <col min="2313" max="2315" width="8.28515625" style="121" customWidth="1"/>
    <col min="2316" max="2316" width="9.85546875" style="121" customWidth="1"/>
    <col min="2317" max="2317" width="11.7109375" style="121" customWidth="1"/>
    <col min="2318" max="2320" width="8.28515625" style="121" customWidth="1"/>
    <col min="2321" max="2321" width="10" style="121" customWidth="1"/>
    <col min="2322" max="2322" width="11.140625" style="121" customWidth="1"/>
    <col min="2323" max="2325" width="8.28515625" style="121" customWidth="1"/>
    <col min="2326" max="2326" width="9.85546875" style="121" customWidth="1"/>
    <col min="2327" max="2327" width="11.7109375" style="121" customWidth="1"/>
    <col min="2328" max="2328" width="8.28515625" style="121" customWidth="1"/>
    <col min="2329" max="2329" width="14.5703125" style="121" customWidth="1"/>
    <col min="2330" max="2330" width="7" style="121" customWidth="1"/>
    <col min="2331" max="2331" width="10.85546875" style="121" customWidth="1"/>
    <col min="2332" max="2332" width="12.85546875" style="121" customWidth="1"/>
    <col min="2333" max="2333" width="8.42578125" style="121" customWidth="1"/>
    <col min="2334" max="2334" width="13" style="121" customWidth="1"/>
    <col min="2335" max="2335" width="6.7109375" style="121" customWidth="1"/>
    <col min="2336" max="2336" width="10.7109375" style="121" customWidth="1"/>
    <col min="2337" max="2337" width="11.85546875" style="121" customWidth="1"/>
    <col min="2338" max="2338" width="8.140625" style="121" customWidth="1"/>
    <col min="2339" max="2339" width="41.5703125" style="121" customWidth="1"/>
    <col min="2340" max="2516" width="9.140625" style="121"/>
    <col min="2517" max="2517" width="12.140625" style="121" customWidth="1"/>
    <col min="2518" max="2518" width="44.5703125" style="121" customWidth="1"/>
    <col min="2519" max="2519" width="17.28515625" style="121" customWidth="1"/>
    <col min="2520" max="2520" width="6.28515625" style="121" customWidth="1"/>
    <col min="2521" max="2523" width="10.28515625" style="121" customWidth="1"/>
    <col min="2524" max="2524" width="11.5703125" style="121" customWidth="1"/>
    <col min="2525" max="2525" width="13.42578125" style="121" customWidth="1"/>
    <col min="2526" max="2526" width="12.85546875" style="121" customWidth="1"/>
    <col min="2527" max="2527" width="7.7109375" style="121" customWidth="1"/>
    <col min="2528" max="2528" width="13.85546875" style="121" customWidth="1"/>
    <col min="2529" max="2529" width="12" style="121" customWidth="1"/>
    <col min="2530" max="2530" width="9.28515625" style="121" customWidth="1"/>
    <col min="2531" max="2531" width="19.140625" style="121" customWidth="1"/>
    <col min="2532" max="2533" width="9.5703125" style="121" customWidth="1"/>
    <col min="2534" max="2535" width="8.28515625" style="121" customWidth="1"/>
    <col min="2536" max="2538" width="10" style="121" customWidth="1"/>
    <col min="2539" max="2539" width="10.140625" style="121" customWidth="1"/>
    <col min="2540" max="2540" width="8.7109375" style="121" customWidth="1"/>
    <col min="2541" max="2541" width="6.7109375" style="121" customWidth="1"/>
    <col min="2542" max="2542" width="9.140625" style="121" customWidth="1"/>
    <col min="2543" max="2543" width="12.42578125" style="121" customWidth="1"/>
    <col min="2544" max="2549" width="7" style="121" customWidth="1"/>
    <col min="2550" max="2550" width="11.140625" style="121" customWidth="1"/>
    <col min="2551" max="2551" width="6.7109375" style="121" customWidth="1"/>
    <col min="2552" max="2552" width="11.85546875" style="121" customWidth="1"/>
    <col min="2553" max="2553" width="13.42578125" style="121" customWidth="1"/>
    <col min="2554" max="2554" width="8" style="121" customWidth="1"/>
    <col min="2555" max="2555" width="10.28515625" style="121" customWidth="1"/>
    <col min="2556" max="2556" width="7" style="121" customWidth="1"/>
    <col min="2557" max="2557" width="10.140625" style="121" customWidth="1"/>
    <col min="2558" max="2558" width="11.85546875" style="121" customWidth="1"/>
    <col min="2559" max="2559" width="9" style="121" customWidth="1"/>
    <col min="2560" max="2561" width="8.28515625" style="121" customWidth="1"/>
    <col min="2562" max="2562" width="10.5703125" style="121" customWidth="1"/>
    <col min="2563" max="2563" width="19.28515625" style="121" customWidth="1"/>
    <col min="2564" max="2566" width="8.28515625" style="121" customWidth="1"/>
    <col min="2567" max="2567" width="10" style="121" customWidth="1"/>
    <col min="2568" max="2568" width="11.140625" style="121" customWidth="1"/>
    <col min="2569" max="2571" width="8.28515625" style="121" customWidth="1"/>
    <col min="2572" max="2572" width="9.85546875" style="121" customWidth="1"/>
    <col min="2573" max="2573" width="11.7109375" style="121" customWidth="1"/>
    <col min="2574" max="2576" width="8.28515625" style="121" customWidth="1"/>
    <col min="2577" max="2577" width="10" style="121" customWidth="1"/>
    <col min="2578" max="2578" width="11.140625" style="121" customWidth="1"/>
    <col min="2579" max="2581" width="8.28515625" style="121" customWidth="1"/>
    <col min="2582" max="2582" width="9.85546875" style="121" customWidth="1"/>
    <col min="2583" max="2583" width="11.7109375" style="121" customWidth="1"/>
    <col min="2584" max="2584" width="8.28515625" style="121" customWidth="1"/>
    <col min="2585" max="2585" width="14.5703125" style="121" customWidth="1"/>
    <col min="2586" max="2586" width="7" style="121" customWidth="1"/>
    <col min="2587" max="2587" width="10.85546875" style="121" customWidth="1"/>
    <col min="2588" max="2588" width="12.85546875" style="121" customWidth="1"/>
    <col min="2589" max="2589" width="8.42578125" style="121" customWidth="1"/>
    <col min="2590" max="2590" width="13" style="121" customWidth="1"/>
    <col min="2591" max="2591" width="6.7109375" style="121" customWidth="1"/>
    <col min="2592" max="2592" width="10.7109375" style="121" customWidth="1"/>
    <col min="2593" max="2593" width="11.85546875" style="121" customWidth="1"/>
    <col min="2594" max="2594" width="8.140625" style="121" customWidth="1"/>
    <col min="2595" max="2595" width="41.5703125" style="121" customWidth="1"/>
    <col min="2596" max="2772" width="9.140625" style="121"/>
    <col min="2773" max="2773" width="12.140625" style="121" customWidth="1"/>
    <col min="2774" max="2774" width="44.5703125" style="121" customWidth="1"/>
    <col min="2775" max="2775" width="17.28515625" style="121" customWidth="1"/>
    <col min="2776" max="2776" width="6.28515625" style="121" customWidth="1"/>
    <col min="2777" max="2779" width="10.28515625" style="121" customWidth="1"/>
    <col min="2780" max="2780" width="11.5703125" style="121" customWidth="1"/>
    <col min="2781" max="2781" width="13.42578125" style="121" customWidth="1"/>
    <col min="2782" max="2782" width="12.85546875" style="121" customWidth="1"/>
    <col min="2783" max="2783" width="7.7109375" style="121" customWidth="1"/>
    <col min="2784" max="2784" width="13.85546875" style="121" customWidth="1"/>
    <col min="2785" max="2785" width="12" style="121" customWidth="1"/>
    <col min="2786" max="2786" width="9.28515625" style="121" customWidth="1"/>
    <col min="2787" max="2787" width="19.140625" style="121" customWidth="1"/>
    <col min="2788" max="2789" width="9.5703125" style="121" customWidth="1"/>
    <col min="2790" max="2791" width="8.28515625" style="121" customWidth="1"/>
    <col min="2792" max="2794" width="10" style="121" customWidth="1"/>
    <col min="2795" max="2795" width="10.140625" style="121" customWidth="1"/>
    <col min="2796" max="2796" width="8.7109375" style="121" customWidth="1"/>
    <col min="2797" max="2797" width="6.7109375" style="121" customWidth="1"/>
    <col min="2798" max="2798" width="9.140625" style="121" customWidth="1"/>
    <col min="2799" max="2799" width="12.42578125" style="121" customWidth="1"/>
    <col min="2800" max="2805" width="7" style="121" customWidth="1"/>
    <col min="2806" max="2806" width="11.140625" style="121" customWidth="1"/>
    <col min="2807" max="2807" width="6.7109375" style="121" customWidth="1"/>
    <col min="2808" max="2808" width="11.85546875" style="121" customWidth="1"/>
    <col min="2809" max="2809" width="13.42578125" style="121" customWidth="1"/>
    <col min="2810" max="2810" width="8" style="121" customWidth="1"/>
    <col min="2811" max="2811" width="10.28515625" style="121" customWidth="1"/>
    <col min="2812" max="2812" width="7" style="121" customWidth="1"/>
    <col min="2813" max="2813" width="10.140625" style="121" customWidth="1"/>
    <col min="2814" max="2814" width="11.85546875" style="121" customWidth="1"/>
    <col min="2815" max="2815" width="9" style="121" customWidth="1"/>
    <col min="2816" max="2817" width="8.28515625" style="121" customWidth="1"/>
    <col min="2818" max="2818" width="10.5703125" style="121" customWidth="1"/>
    <col min="2819" max="2819" width="19.28515625" style="121" customWidth="1"/>
    <col min="2820" max="2822" width="8.28515625" style="121" customWidth="1"/>
    <col min="2823" max="2823" width="10" style="121" customWidth="1"/>
    <col min="2824" max="2824" width="11.140625" style="121" customWidth="1"/>
    <col min="2825" max="2827" width="8.28515625" style="121" customWidth="1"/>
    <col min="2828" max="2828" width="9.85546875" style="121" customWidth="1"/>
    <col min="2829" max="2829" width="11.7109375" style="121" customWidth="1"/>
    <col min="2830" max="2832" width="8.28515625" style="121" customWidth="1"/>
    <col min="2833" max="2833" width="10" style="121" customWidth="1"/>
    <col min="2834" max="2834" width="11.140625" style="121" customWidth="1"/>
    <col min="2835" max="2837" width="8.28515625" style="121" customWidth="1"/>
    <col min="2838" max="2838" width="9.85546875" style="121" customWidth="1"/>
    <col min="2839" max="2839" width="11.7109375" style="121" customWidth="1"/>
    <col min="2840" max="2840" width="8.28515625" style="121" customWidth="1"/>
    <col min="2841" max="2841" width="14.5703125" style="121" customWidth="1"/>
    <col min="2842" max="2842" width="7" style="121" customWidth="1"/>
    <col min="2843" max="2843" width="10.85546875" style="121" customWidth="1"/>
    <col min="2844" max="2844" width="12.85546875" style="121" customWidth="1"/>
    <col min="2845" max="2845" width="8.42578125" style="121" customWidth="1"/>
    <col min="2846" max="2846" width="13" style="121" customWidth="1"/>
    <col min="2847" max="2847" width="6.7109375" style="121" customWidth="1"/>
    <col min="2848" max="2848" width="10.7109375" style="121" customWidth="1"/>
    <col min="2849" max="2849" width="11.85546875" style="121" customWidth="1"/>
    <col min="2850" max="2850" width="8.140625" style="121" customWidth="1"/>
    <col min="2851" max="2851" width="41.5703125" style="121" customWidth="1"/>
    <col min="2852" max="3028" width="9.140625" style="121"/>
    <col min="3029" max="3029" width="12.140625" style="121" customWidth="1"/>
    <col min="3030" max="3030" width="44.5703125" style="121" customWidth="1"/>
    <col min="3031" max="3031" width="17.28515625" style="121" customWidth="1"/>
    <col min="3032" max="3032" width="6.28515625" style="121" customWidth="1"/>
    <col min="3033" max="3035" width="10.28515625" style="121" customWidth="1"/>
    <col min="3036" max="3036" width="11.5703125" style="121" customWidth="1"/>
    <col min="3037" max="3037" width="13.42578125" style="121" customWidth="1"/>
    <col min="3038" max="3038" width="12.85546875" style="121" customWidth="1"/>
    <col min="3039" max="3039" width="7.7109375" style="121" customWidth="1"/>
    <col min="3040" max="3040" width="13.85546875" style="121" customWidth="1"/>
    <col min="3041" max="3041" width="12" style="121" customWidth="1"/>
    <col min="3042" max="3042" width="9.28515625" style="121" customWidth="1"/>
    <col min="3043" max="3043" width="19.140625" style="121" customWidth="1"/>
    <col min="3044" max="3045" width="9.5703125" style="121" customWidth="1"/>
    <col min="3046" max="3047" width="8.28515625" style="121" customWidth="1"/>
    <col min="3048" max="3050" width="10" style="121" customWidth="1"/>
    <col min="3051" max="3051" width="10.140625" style="121" customWidth="1"/>
    <col min="3052" max="3052" width="8.7109375" style="121" customWidth="1"/>
    <col min="3053" max="3053" width="6.7109375" style="121" customWidth="1"/>
    <col min="3054" max="3054" width="9.140625" style="121" customWidth="1"/>
    <col min="3055" max="3055" width="12.42578125" style="121" customWidth="1"/>
    <col min="3056" max="3061" width="7" style="121" customWidth="1"/>
    <col min="3062" max="3062" width="11.140625" style="121" customWidth="1"/>
    <col min="3063" max="3063" width="6.7109375" style="121" customWidth="1"/>
    <col min="3064" max="3064" width="11.85546875" style="121" customWidth="1"/>
    <col min="3065" max="3065" width="13.42578125" style="121" customWidth="1"/>
    <col min="3066" max="3066" width="8" style="121" customWidth="1"/>
    <col min="3067" max="3067" width="10.28515625" style="121" customWidth="1"/>
    <col min="3068" max="3068" width="7" style="121" customWidth="1"/>
    <col min="3069" max="3069" width="10.140625" style="121" customWidth="1"/>
    <col min="3070" max="3070" width="11.85546875" style="121" customWidth="1"/>
    <col min="3071" max="3071" width="9" style="121" customWidth="1"/>
    <col min="3072" max="3073" width="8.28515625" style="121" customWidth="1"/>
    <col min="3074" max="3074" width="10.5703125" style="121" customWidth="1"/>
    <col min="3075" max="3075" width="19.28515625" style="121" customWidth="1"/>
    <col min="3076" max="3078" width="8.28515625" style="121" customWidth="1"/>
    <col min="3079" max="3079" width="10" style="121" customWidth="1"/>
    <col min="3080" max="3080" width="11.140625" style="121" customWidth="1"/>
    <col min="3081" max="3083" width="8.28515625" style="121" customWidth="1"/>
    <col min="3084" max="3084" width="9.85546875" style="121" customWidth="1"/>
    <col min="3085" max="3085" width="11.7109375" style="121" customWidth="1"/>
    <col min="3086" max="3088" width="8.28515625" style="121" customWidth="1"/>
    <col min="3089" max="3089" width="10" style="121" customWidth="1"/>
    <col min="3090" max="3090" width="11.140625" style="121" customWidth="1"/>
    <col min="3091" max="3093" width="8.28515625" style="121" customWidth="1"/>
    <col min="3094" max="3094" width="9.85546875" style="121" customWidth="1"/>
    <col min="3095" max="3095" width="11.7109375" style="121" customWidth="1"/>
    <col min="3096" max="3096" width="8.28515625" style="121" customWidth="1"/>
    <col min="3097" max="3097" width="14.5703125" style="121" customWidth="1"/>
    <col min="3098" max="3098" width="7" style="121" customWidth="1"/>
    <col min="3099" max="3099" width="10.85546875" style="121" customWidth="1"/>
    <col min="3100" max="3100" width="12.85546875" style="121" customWidth="1"/>
    <col min="3101" max="3101" width="8.42578125" style="121" customWidth="1"/>
    <col min="3102" max="3102" width="13" style="121" customWidth="1"/>
    <col min="3103" max="3103" width="6.7109375" style="121" customWidth="1"/>
    <col min="3104" max="3104" width="10.7109375" style="121" customWidth="1"/>
    <col min="3105" max="3105" width="11.85546875" style="121" customWidth="1"/>
    <col min="3106" max="3106" width="8.140625" style="121" customWidth="1"/>
    <col min="3107" max="3107" width="41.5703125" style="121" customWidth="1"/>
    <col min="3108" max="3284" width="9.140625" style="121"/>
    <col min="3285" max="3285" width="12.140625" style="121" customWidth="1"/>
    <col min="3286" max="3286" width="44.5703125" style="121" customWidth="1"/>
    <col min="3287" max="3287" width="17.28515625" style="121" customWidth="1"/>
    <col min="3288" max="3288" width="6.28515625" style="121" customWidth="1"/>
    <col min="3289" max="3291" width="10.28515625" style="121" customWidth="1"/>
    <col min="3292" max="3292" width="11.5703125" style="121" customWidth="1"/>
    <col min="3293" max="3293" width="13.42578125" style="121" customWidth="1"/>
    <col min="3294" max="3294" width="12.85546875" style="121" customWidth="1"/>
    <col min="3295" max="3295" width="7.7109375" style="121" customWidth="1"/>
    <col min="3296" max="3296" width="13.85546875" style="121" customWidth="1"/>
    <col min="3297" max="3297" width="12" style="121" customWidth="1"/>
    <col min="3298" max="3298" width="9.28515625" style="121" customWidth="1"/>
    <col min="3299" max="3299" width="19.140625" style="121" customWidth="1"/>
    <col min="3300" max="3301" width="9.5703125" style="121" customWidth="1"/>
    <col min="3302" max="3303" width="8.28515625" style="121" customWidth="1"/>
    <col min="3304" max="3306" width="10" style="121" customWidth="1"/>
    <col min="3307" max="3307" width="10.140625" style="121" customWidth="1"/>
    <col min="3308" max="3308" width="8.7109375" style="121" customWidth="1"/>
    <col min="3309" max="3309" width="6.7109375" style="121" customWidth="1"/>
    <col min="3310" max="3310" width="9.140625" style="121" customWidth="1"/>
    <col min="3311" max="3311" width="12.42578125" style="121" customWidth="1"/>
    <col min="3312" max="3317" width="7" style="121" customWidth="1"/>
    <col min="3318" max="3318" width="11.140625" style="121" customWidth="1"/>
    <col min="3319" max="3319" width="6.7109375" style="121" customWidth="1"/>
    <col min="3320" max="3320" width="11.85546875" style="121" customWidth="1"/>
    <col min="3321" max="3321" width="13.42578125" style="121" customWidth="1"/>
    <col min="3322" max="3322" width="8" style="121" customWidth="1"/>
    <col min="3323" max="3323" width="10.28515625" style="121" customWidth="1"/>
    <col min="3324" max="3324" width="7" style="121" customWidth="1"/>
    <col min="3325" max="3325" width="10.140625" style="121" customWidth="1"/>
    <col min="3326" max="3326" width="11.85546875" style="121" customWidth="1"/>
    <col min="3327" max="3327" width="9" style="121" customWidth="1"/>
    <col min="3328" max="3329" width="8.28515625" style="121" customWidth="1"/>
    <col min="3330" max="3330" width="10.5703125" style="121" customWidth="1"/>
    <col min="3331" max="3331" width="19.28515625" style="121" customWidth="1"/>
    <col min="3332" max="3334" width="8.28515625" style="121" customWidth="1"/>
    <col min="3335" max="3335" width="10" style="121" customWidth="1"/>
    <col min="3336" max="3336" width="11.140625" style="121" customWidth="1"/>
    <col min="3337" max="3339" width="8.28515625" style="121" customWidth="1"/>
    <col min="3340" max="3340" width="9.85546875" style="121" customWidth="1"/>
    <col min="3341" max="3341" width="11.7109375" style="121" customWidth="1"/>
    <col min="3342" max="3344" width="8.28515625" style="121" customWidth="1"/>
    <col min="3345" max="3345" width="10" style="121" customWidth="1"/>
    <col min="3346" max="3346" width="11.140625" style="121" customWidth="1"/>
    <col min="3347" max="3349" width="8.28515625" style="121" customWidth="1"/>
    <col min="3350" max="3350" width="9.85546875" style="121" customWidth="1"/>
    <col min="3351" max="3351" width="11.7109375" style="121" customWidth="1"/>
    <col min="3352" max="3352" width="8.28515625" style="121" customWidth="1"/>
    <col min="3353" max="3353" width="14.5703125" style="121" customWidth="1"/>
    <col min="3354" max="3354" width="7" style="121" customWidth="1"/>
    <col min="3355" max="3355" width="10.85546875" style="121" customWidth="1"/>
    <col min="3356" max="3356" width="12.85546875" style="121" customWidth="1"/>
    <col min="3357" max="3357" width="8.42578125" style="121" customWidth="1"/>
    <col min="3358" max="3358" width="13" style="121" customWidth="1"/>
    <col min="3359" max="3359" width="6.7109375" style="121" customWidth="1"/>
    <col min="3360" max="3360" width="10.7109375" style="121" customWidth="1"/>
    <col min="3361" max="3361" width="11.85546875" style="121" customWidth="1"/>
    <col min="3362" max="3362" width="8.140625" style="121" customWidth="1"/>
    <col min="3363" max="3363" width="41.5703125" style="121" customWidth="1"/>
    <col min="3364" max="3540" width="9.140625" style="121"/>
    <col min="3541" max="3541" width="12.140625" style="121" customWidth="1"/>
    <col min="3542" max="3542" width="44.5703125" style="121" customWidth="1"/>
    <col min="3543" max="3543" width="17.28515625" style="121" customWidth="1"/>
    <col min="3544" max="3544" width="6.28515625" style="121" customWidth="1"/>
    <col min="3545" max="3547" width="10.28515625" style="121" customWidth="1"/>
    <col min="3548" max="3548" width="11.5703125" style="121" customWidth="1"/>
    <col min="3549" max="3549" width="13.42578125" style="121" customWidth="1"/>
    <col min="3550" max="3550" width="12.85546875" style="121" customWidth="1"/>
    <col min="3551" max="3551" width="7.7109375" style="121" customWidth="1"/>
    <col min="3552" max="3552" width="13.85546875" style="121" customWidth="1"/>
    <col min="3553" max="3553" width="12" style="121" customWidth="1"/>
    <col min="3554" max="3554" width="9.28515625" style="121" customWidth="1"/>
    <col min="3555" max="3555" width="19.140625" style="121" customWidth="1"/>
    <col min="3556" max="3557" width="9.5703125" style="121" customWidth="1"/>
    <col min="3558" max="3559" width="8.28515625" style="121" customWidth="1"/>
    <col min="3560" max="3562" width="10" style="121" customWidth="1"/>
    <col min="3563" max="3563" width="10.140625" style="121" customWidth="1"/>
    <col min="3564" max="3564" width="8.7109375" style="121" customWidth="1"/>
    <col min="3565" max="3565" width="6.7109375" style="121" customWidth="1"/>
    <col min="3566" max="3566" width="9.140625" style="121" customWidth="1"/>
    <col min="3567" max="3567" width="12.42578125" style="121" customWidth="1"/>
    <col min="3568" max="3573" width="7" style="121" customWidth="1"/>
    <col min="3574" max="3574" width="11.140625" style="121" customWidth="1"/>
    <col min="3575" max="3575" width="6.7109375" style="121" customWidth="1"/>
    <col min="3576" max="3576" width="11.85546875" style="121" customWidth="1"/>
    <col min="3577" max="3577" width="13.42578125" style="121" customWidth="1"/>
    <col min="3578" max="3578" width="8" style="121" customWidth="1"/>
    <col min="3579" max="3579" width="10.28515625" style="121" customWidth="1"/>
    <col min="3580" max="3580" width="7" style="121" customWidth="1"/>
    <col min="3581" max="3581" width="10.140625" style="121" customWidth="1"/>
    <col min="3582" max="3582" width="11.85546875" style="121" customWidth="1"/>
    <col min="3583" max="3583" width="9" style="121" customWidth="1"/>
    <col min="3584" max="3585" width="8.28515625" style="121" customWidth="1"/>
    <col min="3586" max="3586" width="10.5703125" style="121" customWidth="1"/>
    <col min="3587" max="3587" width="19.28515625" style="121" customWidth="1"/>
    <col min="3588" max="3590" width="8.28515625" style="121" customWidth="1"/>
    <col min="3591" max="3591" width="10" style="121" customWidth="1"/>
    <col min="3592" max="3592" width="11.140625" style="121" customWidth="1"/>
    <col min="3593" max="3595" width="8.28515625" style="121" customWidth="1"/>
    <col min="3596" max="3596" width="9.85546875" style="121" customWidth="1"/>
    <col min="3597" max="3597" width="11.7109375" style="121" customWidth="1"/>
    <col min="3598" max="3600" width="8.28515625" style="121" customWidth="1"/>
    <col min="3601" max="3601" width="10" style="121" customWidth="1"/>
    <col min="3602" max="3602" width="11.140625" style="121" customWidth="1"/>
    <col min="3603" max="3605" width="8.28515625" style="121" customWidth="1"/>
    <col min="3606" max="3606" width="9.85546875" style="121" customWidth="1"/>
    <col min="3607" max="3607" width="11.7109375" style="121" customWidth="1"/>
    <col min="3608" max="3608" width="8.28515625" style="121" customWidth="1"/>
    <col min="3609" max="3609" width="14.5703125" style="121" customWidth="1"/>
    <col min="3610" max="3610" width="7" style="121" customWidth="1"/>
    <col min="3611" max="3611" width="10.85546875" style="121" customWidth="1"/>
    <col min="3612" max="3612" width="12.85546875" style="121" customWidth="1"/>
    <col min="3613" max="3613" width="8.42578125" style="121" customWidth="1"/>
    <col min="3614" max="3614" width="13" style="121" customWidth="1"/>
    <col min="3615" max="3615" width="6.7109375" style="121" customWidth="1"/>
    <col min="3616" max="3616" width="10.7109375" style="121" customWidth="1"/>
    <col min="3617" max="3617" width="11.85546875" style="121" customWidth="1"/>
    <col min="3618" max="3618" width="8.140625" style="121" customWidth="1"/>
    <col min="3619" max="3619" width="41.5703125" style="121" customWidth="1"/>
    <col min="3620" max="3796" width="9.140625" style="121"/>
    <col min="3797" max="3797" width="12.140625" style="121" customWidth="1"/>
    <col min="3798" max="3798" width="44.5703125" style="121" customWidth="1"/>
    <col min="3799" max="3799" width="17.28515625" style="121" customWidth="1"/>
    <col min="3800" max="3800" width="6.28515625" style="121" customWidth="1"/>
    <col min="3801" max="3803" width="10.28515625" style="121" customWidth="1"/>
    <col min="3804" max="3804" width="11.5703125" style="121" customWidth="1"/>
    <col min="3805" max="3805" width="13.42578125" style="121" customWidth="1"/>
    <col min="3806" max="3806" width="12.85546875" style="121" customWidth="1"/>
    <col min="3807" max="3807" width="7.7109375" style="121" customWidth="1"/>
    <col min="3808" max="3808" width="13.85546875" style="121" customWidth="1"/>
    <col min="3809" max="3809" width="12" style="121" customWidth="1"/>
    <col min="3810" max="3810" width="9.28515625" style="121" customWidth="1"/>
    <col min="3811" max="3811" width="19.140625" style="121" customWidth="1"/>
    <col min="3812" max="3813" width="9.5703125" style="121" customWidth="1"/>
    <col min="3814" max="3815" width="8.28515625" style="121" customWidth="1"/>
    <col min="3816" max="3818" width="10" style="121" customWidth="1"/>
    <col min="3819" max="3819" width="10.140625" style="121" customWidth="1"/>
    <col min="3820" max="3820" width="8.7109375" style="121" customWidth="1"/>
    <col min="3821" max="3821" width="6.7109375" style="121" customWidth="1"/>
    <col min="3822" max="3822" width="9.140625" style="121" customWidth="1"/>
    <col min="3823" max="3823" width="12.42578125" style="121" customWidth="1"/>
    <col min="3824" max="3829" width="7" style="121" customWidth="1"/>
    <col min="3830" max="3830" width="11.140625" style="121" customWidth="1"/>
    <col min="3831" max="3831" width="6.7109375" style="121" customWidth="1"/>
    <col min="3832" max="3832" width="11.85546875" style="121" customWidth="1"/>
    <col min="3833" max="3833" width="13.42578125" style="121" customWidth="1"/>
    <col min="3834" max="3834" width="8" style="121" customWidth="1"/>
    <col min="3835" max="3835" width="10.28515625" style="121" customWidth="1"/>
    <col min="3836" max="3836" width="7" style="121" customWidth="1"/>
    <col min="3837" max="3837" width="10.140625" style="121" customWidth="1"/>
    <col min="3838" max="3838" width="11.85546875" style="121" customWidth="1"/>
    <col min="3839" max="3839" width="9" style="121" customWidth="1"/>
    <col min="3840" max="3841" width="8.28515625" style="121" customWidth="1"/>
    <col min="3842" max="3842" width="10.5703125" style="121" customWidth="1"/>
    <col min="3843" max="3843" width="19.28515625" style="121" customWidth="1"/>
    <col min="3844" max="3846" width="8.28515625" style="121" customWidth="1"/>
    <col min="3847" max="3847" width="10" style="121" customWidth="1"/>
    <col min="3848" max="3848" width="11.140625" style="121" customWidth="1"/>
    <col min="3849" max="3851" width="8.28515625" style="121" customWidth="1"/>
    <col min="3852" max="3852" width="9.85546875" style="121" customWidth="1"/>
    <col min="3853" max="3853" width="11.7109375" style="121" customWidth="1"/>
    <col min="3854" max="3856" width="8.28515625" style="121" customWidth="1"/>
    <col min="3857" max="3857" width="10" style="121" customWidth="1"/>
    <col min="3858" max="3858" width="11.140625" style="121" customWidth="1"/>
    <col min="3859" max="3861" width="8.28515625" style="121" customWidth="1"/>
    <col min="3862" max="3862" width="9.85546875" style="121" customWidth="1"/>
    <col min="3863" max="3863" width="11.7109375" style="121" customWidth="1"/>
    <col min="3864" max="3864" width="8.28515625" style="121" customWidth="1"/>
    <col min="3865" max="3865" width="14.5703125" style="121" customWidth="1"/>
    <col min="3866" max="3866" width="7" style="121" customWidth="1"/>
    <col min="3867" max="3867" width="10.85546875" style="121" customWidth="1"/>
    <col min="3868" max="3868" width="12.85546875" style="121" customWidth="1"/>
    <col min="3869" max="3869" width="8.42578125" style="121" customWidth="1"/>
    <col min="3870" max="3870" width="13" style="121" customWidth="1"/>
    <col min="3871" max="3871" width="6.7109375" style="121" customWidth="1"/>
    <col min="3872" max="3872" width="10.7109375" style="121" customWidth="1"/>
    <col min="3873" max="3873" width="11.85546875" style="121" customWidth="1"/>
    <col min="3874" max="3874" width="8.140625" style="121" customWidth="1"/>
    <col min="3875" max="3875" width="41.5703125" style="121" customWidth="1"/>
    <col min="3876" max="4052" width="9.140625" style="121"/>
    <col min="4053" max="4053" width="12.140625" style="121" customWidth="1"/>
    <col min="4054" max="4054" width="44.5703125" style="121" customWidth="1"/>
    <col min="4055" max="4055" width="17.28515625" style="121" customWidth="1"/>
    <col min="4056" max="4056" width="6.28515625" style="121" customWidth="1"/>
    <col min="4057" max="4059" width="10.28515625" style="121" customWidth="1"/>
    <col min="4060" max="4060" width="11.5703125" style="121" customWidth="1"/>
    <col min="4061" max="4061" width="13.42578125" style="121" customWidth="1"/>
    <col min="4062" max="4062" width="12.85546875" style="121" customWidth="1"/>
    <col min="4063" max="4063" width="7.7109375" style="121" customWidth="1"/>
    <col min="4064" max="4064" width="13.85546875" style="121" customWidth="1"/>
    <col min="4065" max="4065" width="12" style="121" customWidth="1"/>
    <col min="4066" max="4066" width="9.28515625" style="121" customWidth="1"/>
    <col min="4067" max="4067" width="19.140625" style="121" customWidth="1"/>
    <col min="4068" max="4069" width="9.5703125" style="121" customWidth="1"/>
    <col min="4070" max="4071" width="8.28515625" style="121" customWidth="1"/>
    <col min="4072" max="4074" width="10" style="121" customWidth="1"/>
    <col min="4075" max="4075" width="10.140625" style="121" customWidth="1"/>
    <col min="4076" max="4076" width="8.7109375" style="121" customWidth="1"/>
    <col min="4077" max="4077" width="6.7109375" style="121" customWidth="1"/>
    <col min="4078" max="4078" width="9.140625" style="121" customWidth="1"/>
    <col min="4079" max="4079" width="12.42578125" style="121" customWidth="1"/>
    <col min="4080" max="4085" width="7" style="121" customWidth="1"/>
    <col min="4086" max="4086" width="11.140625" style="121" customWidth="1"/>
    <col min="4087" max="4087" width="6.7109375" style="121" customWidth="1"/>
    <col min="4088" max="4088" width="11.85546875" style="121" customWidth="1"/>
    <col min="4089" max="4089" width="13.42578125" style="121" customWidth="1"/>
    <col min="4090" max="4090" width="8" style="121" customWidth="1"/>
    <col min="4091" max="4091" width="10.28515625" style="121" customWidth="1"/>
    <col min="4092" max="4092" width="7" style="121" customWidth="1"/>
    <col min="4093" max="4093" width="10.140625" style="121" customWidth="1"/>
    <col min="4094" max="4094" width="11.85546875" style="121" customWidth="1"/>
    <col min="4095" max="4095" width="9" style="121" customWidth="1"/>
    <col min="4096" max="4097" width="8.28515625" style="121" customWidth="1"/>
    <col min="4098" max="4098" width="10.5703125" style="121" customWidth="1"/>
    <col min="4099" max="4099" width="19.28515625" style="121" customWidth="1"/>
    <col min="4100" max="4102" width="8.28515625" style="121" customWidth="1"/>
    <col min="4103" max="4103" width="10" style="121" customWidth="1"/>
    <col min="4104" max="4104" width="11.140625" style="121" customWidth="1"/>
    <col min="4105" max="4107" width="8.28515625" style="121" customWidth="1"/>
    <col min="4108" max="4108" width="9.85546875" style="121" customWidth="1"/>
    <col min="4109" max="4109" width="11.7109375" style="121" customWidth="1"/>
    <col min="4110" max="4112" width="8.28515625" style="121" customWidth="1"/>
    <col min="4113" max="4113" width="10" style="121" customWidth="1"/>
    <col min="4114" max="4114" width="11.140625" style="121" customWidth="1"/>
    <col min="4115" max="4117" width="8.28515625" style="121" customWidth="1"/>
    <col min="4118" max="4118" width="9.85546875" style="121" customWidth="1"/>
    <col min="4119" max="4119" width="11.7109375" style="121" customWidth="1"/>
    <col min="4120" max="4120" width="8.28515625" style="121" customWidth="1"/>
    <col min="4121" max="4121" width="14.5703125" style="121" customWidth="1"/>
    <col min="4122" max="4122" width="7" style="121" customWidth="1"/>
    <col min="4123" max="4123" width="10.85546875" style="121" customWidth="1"/>
    <col min="4124" max="4124" width="12.85546875" style="121" customWidth="1"/>
    <col min="4125" max="4125" width="8.42578125" style="121" customWidth="1"/>
    <col min="4126" max="4126" width="13" style="121" customWidth="1"/>
    <col min="4127" max="4127" width="6.7109375" style="121" customWidth="1"/>
    <col min="4128" max="4128" width="10.7109375" style="121" customWidth="1"/>
    <col min="4129" max="4129" width="11.85546875" style="121" customWidth="1"/>
    <col min="4130" max="4130" width="8.140625" style="121" customWidth="1"/>
    <col min="4131" max="4131" width="41.5703125" style="121" customWidth="1"/>
    <col min="4132" max="4308" width="9.140625" style="121"/>
    <col min="4309" max="4309" width="12.140625" style="121" customWidth="1"/>
    <col min="4310" max="4310" width="44.5703125" style="121" customWidth="1"/>
    <col min="4311" max="4311" width="17.28515625" style="121" customWidth="1"/>
    <col min="4312" max="4312" width="6.28515625" style="121" customWidth="1"/>
    <col min="4313" max="4315" width="10.28515625" style="121" customWidth="1"/>
    <col min="4316" max="4316" width="11.5703125" style="121" customWidth="1"/>
    <col min="4317" max="4317" width="13.42578125" style="121" customWidth="1"/>
    <col min="4318" max="4318" width="12.85546875" style="121" customWidth="1"/>
    <col min="4319" max="4319" width="7.7109375" style="121" customWidth="1"/>
    <col min="4320" max="4320" width="13.85546875" style="121" customWidth="1"/>
    <col min="4321" max="4321" width="12" style="121" customWidth="1"/>
    <col min="4322" max="4322" width="9.28515625" style="121" customWidth="1"/>
    <col min="4323" max="4323" width="19.140625" style="121" customWidth="1"/>
    <col min="4324" max="4325" width="9.5703125" style="121" customWidth="1"/>
    <col min="4326" max="4327" width="8.28515625" style="121" customWidth="1"/>
    <col min="4328" max="4330" width="10" style="121" customWidth="1"/>
    <col min="4331" max="4331" width="10.140625" style="121" customWidth="1"/>
    <col min="4332" max="4332" width="8.7109375" style="121" customWidth="1"/>
    <col min="4333" max="4333" width="6.7109375" style="121" customWidth="1"/>
    <col min="4334" max="4334" width="9.140625" style="121" customWidth="1"/>
    <col min="4335" max="4335" width="12.42578125" style="121" customWidth="1"/>
    <col min="4336" max="4341" width="7" style="121" customWidth="1"/>
    <col min="4342" max="4342" width="11.140625" style="121" customWidth="1"/>
    <col min="4343" max="4343" width="6.7109375" style="121" customWidth="1"/>
    <col min="4344" max="4344" width="11.85546875" style="121" customWidth="1"/>
    <col min="4345" max="4345" width="13.42578125" style="121" customWidth="1"/>
    <col min="4346" max="4346" width="8" style="121" customWidth="1"/>
    <col min="4347" max="4347" width="10.28515625" style="121" customWidth="1"/>
    <col min="4348" max="4348" width="7" style="121" customWidth="1"/>
    <col min="4349" max="4349" width="10.140625" style="121" customWidth="1"/>
    <col min="4350" max="4350" width="11.85546875" style="121" customWidth="1"/>
    <col min="4351" max="4351" width="9" style="121" customWidth="1"/>
    <col min="4352" max="4353" width="8.28515625" style="121" customWidth="1"/>
    <col min="4354" max="4354" width="10.5703125" style="121" customWidth="1"/>
    <col min="4355" max="4355" width="19.28515625" style="121" customWidth="1"/>
    <col min="4356" max="4358" width="8.28515625" style="121" customWidth="1"/>
    <col min="4359" max="4359" width="10" style="121" customWidth="1"/>
    <col min="4360" max="4360" width="11.140625" style="121" customWidth="1"/>
    <col min="4361" max="4363" width="8.28515625" style="121" customWidth="1"/>
    <col min="4364" max="4364" width="9.85546875" style="121" customWidth="1"/>
    <col min="4365" max="4365" width="11.7109375" style="121" customWidth="1"/>
    <col min="4366" max="4368" width="8.28515625" style="121" customWidth="1"/>
    <col min="4369" max="4369" width="10" style="121" customWidth="1"/>
    <col min="4370" max="4370" width="11.140625" style="121" customWidth="1"/>
    <col min="4371" max="4373" width="8.28515625" style="121" customWidth="1"/>
    <col min="4374" max="4374" width="9.85546875" style="121" customWidth="1"/>
    <col min="4375" max="4375" width="11.7109375" style="121" customWidth="1"/>
    <col min="4376" max="4376" width="8.28515625" style="121" customWidth="1"/>
    <col min="4377" max="4377" width="14.5703125" style="121" customWidth="1"/>
    <col min="4378" max="4378" width="7" style="121" customWidth="1"/>
    <col min="4379" max="4379" width="10.85546875" style="121" customWidth="1"/>
    <col min="4380" max="4380" width="12.85546875" style="121" customWidth="1"/>
    <col min="4381" max="4381" width="8.42578125" style="121" customWidth="1"/>
    <col min="4382" max="4382" width="13" style="121" customWidth="1"/>
    <col min="4383" max="4383" width="6.7109375" style="121" customWidth="1"/>
    <col min="4384" max="4384" width="10.7109375" style="121" customWidth="1"/>
    <col min="4385" max="4385" width="11.85546875" style="121" customWidth="1"/>
    <col min="4386" max="4386" width="8.140625" style="121" customWidth="1"/>
    <col min="4387" max="4387" width="41.5703125" style="121" customWidth="1"/>
    <col min="4388" max="4564" width="9.140625" style="121"/>
    <col min="4565" max="4565" width="12.140625" style="121" customWidth="1"/>
    <col min="4566" max="4566" width="44.5703125" style="121" customWidth="1"/>
    <col min="4567" max="4567" width="17.28515625" style="121" customWidth="1"/>
    <col min="4568" max="4568" width="6.28515625" style="121" customWidth="1"/>
    <col min="4569" max="4571" width="10.28515625" style="121" customWidth="1"/>
    <col min="4572" max="4572" width="11.5703125" style="121" customWidth="1"/>
    <col min="4573" max="4573" width="13.42578125" style="121" customWidth="1"/>
    <col min="4574" max="4574" width="12.85546875" style="121" customWidth="1"/>
    <col min="4575" max="4575" width="7.7109375" style="121" customWidth="1"/>
    <col min="4576" max="4576" width="13.85546875" style="121" customWidth="1"/>
    <col min="4577" max="4577" width="12" style="121" customWidth="1"/>
    <col min="4578" max="4578" width="9.28515625" style="121" customWidth="1"/>
    <col min="4579" max="4579" width="19.140625" style="121" customWidth="1"/>
    <col min="4580" max="4581" width="9.5703125" style="121" customWidth="1"/>
    <col min="4582" max="4583" width="8.28515625" style="121" customWidth="1"/>
    <col min="4584" max="4586" width="10" style="121" customWidth="1"/>
    <col min="4587" max="4587" width="10.140625" style="121" customWidth="1"/>
    <col min="4588" max="4588" width="8.7109375" style="121" customWidth="1"/>
    <col min="4589" max="4589" width="6.7109375" style="121" customWidth="1"/>
    <col min="4590" max="4590" width="9.140625" style="121" customWidth="1"/>
    <col min="4591" max="4591" width="12.42578125" style="121" customWidth="1"/>
    <col min="4592" max="4597" width="7" style="121" customWidth="1"/>
    <col min="4598" max="4598" width="11.140625" style="121" customWidth="1"/>
    <col min="4599" max="4599" width="6.7109375" style="121" customWidth="1"/>
    <col min="4600" max="4600" width="11.85546875" style="121" customWidth="1"/>
    <col min="4601" max="4601" width="13.42578125" style="121" customWidth="1"/>
    <col min="4602" max="4602" width="8" style="121" customWidth="1"/>
    <col min="4603" max="4603" width="10.28515625" style="121" customWidth="1"/>
    <col min="4604" max="4604" width="7" style="121" customWidth="1"/>
    <col min="4605" max="4605" width="10.140625" style="121" customWidth="1"/>
    <col min="4606" max="4606" width="11.85546875" style="121" customWidth="1"/>
    <col min="4607" max="4607" width="9" style="121" customWidth="1"/>
    <col min="4608" max="4609" width="8.28515625" style="121" customWidth="1"/>
    <col min="4610" max="4610" width="10.5703125" style="121" customWidth="1"/>
    <col min="4611" max="4611" width="19.28515625" style="121" customWidth="1"/>
    <col min="4612" max="4614" width="8.28515625" style="121" customWidth="1"/>
    <col min="4615" max="4615" width="10" style="121" customWidth="1"/>
    <col min="4616" max="4616" width="11.140625" style="121" customWidth="1"/>
    <col min="4617" max="4619" width="8.28515625" style="121" customWidth="1"/>
    <col min="4620" max="4620" width="9.85546875" style="121" customWidth="1"/>
    <col min="4621" max="4621" width="11.7109375" style="121" customWidth="1"/>
    <col min="4622" max="4624" width="8.28515625" style="121" customWidth="1"/>
    <col min="4625" max="4625" width="10" style="121" customWidth="1"/>
    <col min="4626" max="4626" width="11.140625" style="121" customWidth="1"/>
    <col min="4627" max="4629" width="8.28515625" style="121" customWidth="1"/>
    <col min="4630" max="4630" width="9.85546875" style="121" customWidth="1"/>
    <col min="4631" max="4631" width="11.7109375" style="121" customWidth="1"/>
    <col min="4632" max="4632" width="8.28515625" style="121" customWidth="1"/>
    <col min="4633" max="4633" width="14.5703125" style="121" customWidth="1"/>
    <col min="4634" max="4634" width="7" style="121" customWidth="1"/>
    <col min="4635" max="4635" width="10.85546875" style="121" customWidth="1"/>
    <col min="4636" max="4636" width="12.85546875" style="121" customWidth="1"/>
    <col min="4637" max="4637" width="8.42578125" style="121" customWidth="1"/>
    <col min="4638" max="4638" width="13" style="121" customWidth="1"/>
    <col min="4639" max="4639" width="6.7109375" style="121" customWidth="1"/>
    <col min="4640" max="4640" width="10.7109375" style="121" customWidth="1"/>
    <col min="4641" max="4641" width="11.85546875" style="121" customWidth="1"/>
    <col min="4642" max="4642" width="8.140625" style="121" customWidth="1"/>
    <col min="4643" max="4643" width="41.5703125" style="121" customWidth="1"/>
    <col min="4644" max="4820" width="9.140625" style="121"/>
    <col min="4821" max="4821" width="12.140625" style="121" customWidth="1"/>
    <col min="4822" max="4822" width="44.5703125" style="121" customWidth="1"/>
    <col min="4823" max="4823" width="17.28515625" style="121" customWidth="1"/>
    <col min="4824" max="4824" width="6.28515625" style="121" customWidth="1"/>
    <col min="4825" max="4827" width="10.28515625" style="121" customWidth="1"/>
    <col min="4828" max="4828" width="11.5703125" style="121" customWidth="1"/>
    <col min="4829" max="4829" width="13.42578125" style="121" customWidth="1"/>
    <col min="4830" max="4830" width="12.85546875" style="121" customWidth="1"/>
    <col min="4831" max="4831" width="7.7109375" style="121" customWidth="1"/>
    <col min="4832" max="4832" width="13.85546875" style="121" customWidth="1"/>
    <col min="4833" max="4833" width="12" style="121" customWidth="1"/>
    <col min="4834" max="4834" width="9.28515625" style="121" customWidth="1"/>
    <col min="4835" max="4835" width="19.140625" style="121" customWidth="1"/>
    <col min="4836" max="4837" width="9.5703125" style="121" customWidth="1"/>
    <col min="4838" max="4839" width="8.28515625" style="121" customWidth="1"/>
    <col min="4840" max="4842" width="10" style="121" customWidth="1"/>
    <col min="4843" max="4843" width="10.140625" style="121" customWidth="1"/>
    <col min="4844" max="4844" width="8.7109375" style="121" customWidth="1"/>
    <col min="4845" max="4845" width="6.7109375" style="121" customWidth="1"/>
    <col min="4846" max="4846" width="9.140625" style="121" customWidth="1"/>
    <col min="4847" max="4847" width="12.42578125" style="121" customWidth="1"/>
    <col min="4848" max="4853" width="7" style="121" customWidth="1"/>
    <col min="4854" max="4854" width="11.140625" style="121" customWidth="1"/>
    <col min="4855" max="4855" width="6.7109375" style="121" customWidth="1"/>
    <col min="4856" max="4856" width="11.85546875" style="121" customWidth="1"/>
    <col min="4857" max="4857" width="13.42578125" style="121" customWidth="1"/>
    <col min="4858" max="4858" width="8" style="121" customWidth="1"/>
    <col min="4859" max="4859" width="10.28515625" style="121" customWidth="1"/>
    <col min="4860" max="4860" width="7" style="121" customWidth="1"/>
    <col min="4861" max="4861" width="10.140625" style="121" customWidth="1"/>
    <col min="4862" max="4862" width="11.85546875" style="121" customWidth="1"/>
    <col min="4863" max="4863" width="9" style="121" customWidth="1"/>
    <col min="4864" max="4865" width="8.28515625" style="121" customWidth="1"/>
    <col min="4866" max="4866" width="10.5703125" style="121" customWidth="1"/>
    <col min="4867" max="4867" width="19.28515625" style="121" customWidth="1"/>
    <col min="4868" max="4870" width="8.28515625" style="121" customWidth="1"/>
    <col min="4871" max="4871" width="10" style="121" customWidth="1"/>
    <col min="4872" max="4872" width="11.140625" style="121" customWidth="1"/>
    <col min="4873" max="4875" width="8.28515625" style="121" customWidth="1"/>
    <col min="4876" max="4876" width="9.85546875" style="121" customWidth="1"/>
    <col min="4877" max="4877" width="11.7109375" style="121" customWidth="1"/>
    <col min="4878" max="4880" width="8.28515625" style="121" customWidth="1"/>
    <col min="4881" max="4881" width="10" style="121" customWidth="1"/>
    <col min="4882" max="4882" width="11.140625" style="121" customWidth="1"/>
    <col min="4883" max="4885" width="8.28515625" style="121" customWidth="1"/>
    <col min="4886" max="4886" width="9.85546875" style="121" customWidth="1"/>
    <col min="4887" max="4887" width="11.7109375" style="121" customWidth="1"/>
    <col min="4888" max="4888" width="8.28515625" style="121" customWidth="1"/>
    <col min="4889" max="4889" width="14.5703125" style="121" customWidth="1"/>
    <col min="4890" max="4890" width="7" style="121" customWidth="1"/>
    <col min="4891" max="4891" width="10.85546875" style="121" customWidth="1"/>
    <col min="4892" max="4892" width="12.85546875" style="121" customWidth="1"/>
    <col min="4893" max="4893" width="8.42578125" style="121" customWidth="1"/>
    <col min="4894" max="4894" width="13" style="121" customWidth="1"/>
    <col min="4895" max="4895" width="6.7109375" style="121" customWidth="1"/>
    <col min="4896" max="4896" width="10.7109375" style="121" customWidth="1"/>
    <col min="4897" max="4897" width="11.85546875" style="121" customWidth="1"/>
    <col min="4898" max="4898" width="8.140625" style="121" customWidth="1"/>
    <col min="4899" max="4899" width="41.5703125" style="121" customWidth="1"/>
    <col min="4900" max="5076" width="9.140625" style="121"/>
    <col min="5077" max="5077" width="12.140625" style="121" customWidth="1"/>
    <col min="5078" max="5078" width="44.5703125" style="121" customWidth="1"/>
    <col min="5079" max="5079" width="17.28515625" style="121" customWidth="1"/>
    <col min="5080" max="5080" width="6.28515625" style="121" customWidth="1"/>
    <col min="5081" max="5083" width="10.28515625" style="121" customWidth="1"/>
    <col min="5084" max="5084" width="11.5703125" style="121" customWidth="1"/>
    <col min="5085" max="5085" width="13.42578125" style="121" customWidth="1"/>
    <col min="5086" max="5086" width="12.85546875" style="121" customWidth="1"/>
    <col min="5087" max="5087" width="7.7109375" style="121" customWidth="1"/>
    <col min="5088" max="5088" width="13.85546875" style="121" customWidth="1"/>
    <col min="5089" max="5089" width="12" style="121" customWidth="1"/>
    <col min="5090" max="5090" width="9.28515625" style="121" customWidth="1"/>
    <col min="5091" max="5091" width="19.140625" style="121" customWidth="1"/>
    <col min="5092" max="5093" width="9.5703125" style="121" customWidth="1"/>
    <col min="5094" max="5095" width="8.28515625" style="121" customWidth="1"/>
    <col min="5096" max="5098" width="10" style="121" customWidth="1"/>
    <col min="5099" max="5099" width="10.140625" style="121" customWidth="1"/>
    <col min="5100" max="5100" width="8.7109375" style="121" customWidth="1"/>
    <col min="5101" max="5101" width="6.7109375" style="121" customWidth="1"/>
    <col min="5102" max="5102" width="9.140625" style="121" customWidth="1"/>
    <col min="5103" max="5103" width="12.42578125" style="121" customWidth="1"/>
    <col min="5104" max="5109" width="7" style="121" customWidth="1"/>
    <col min="5110" max="5110" width="11.140625" style="121" customWidth="1"/>
    <col min="5111" max="5111" width="6.7109375" style="121" customWidth="1"/>
    <col min="5112" max="5112" width="11.85546875" style="121" customWidth="1"/>
    <col min="5113" max="5113" width="13.42578125" style="121" customWidth="1"/>
    <col min="5114" max="5114" width="8" style="121" customWidth="1"/>
    <col min="5115" max="5115" width="10.28515625" style="121" customWidth="1"/>
    <col min="5116" max="5116" width="7" style="121" customWidth="1"/>
    <col min="5117" max="5117" width="10.140625" style="121" customWidth="1"/>
    <col min="5118" max="5118" width="11.85546875" style="121" customWidth="1"/>
    <col min="5119" max="5119" width="9" style="121" customWidth="1"/>
    <col min="5120" max="5121" width="8.28515625" style="121" customWidth="1"/>
    <col min="5122" max="5122" width="10.5703125" style="121" customWidth="1"/>
    <col min="5123" max="5123" width="19.28515625" style="121" customWidth="1"/>
    <col min="5124" max="5126" width="8.28515625" style="121" customWidth="1"/>
    <col min="5127" max="5127" width="10" style="121" customWidth="1"/>
    <col min="5128" max="5128" width="11.140625" style="121" customWidth="1"/>
    <col min="5129" max="5131" width="8.28515625" style="121" customWidth="1"/>
    <col min="5132" max="5132" width="9.85546875" style="121" customWidth="1"/>
    <col min="5133" max="5133" width="11.7109375" style="121" customWidth="1"/>
    <col min="5134" max="5136" width="8.28515625" style="121" customWidth="1"/>
    <col min="5137" max="5137" width="10" style="121" customWidth="1"/>
    <col min="5138" max="5138" width="11.140625" style="121" customWidth="1"/>
    <col min="5139" max="5141" width="8.28515625" style="121" customWidth="1"/>
    <col min="5142" max="5142" width="9.85546875" style="121" customWidth="1"/>
    <col min="5143" max="5143" width="11.7109375" style="121" customWidth="1"/>
    <col min="5144" max="5144" width="8.28515625" style="121" customWidth="1"/>
    <col min="5145" max="5145" width="14.5703125" style="121" customWidth="1"/>
    <col min="5146" max="5146" width="7" style="121" customWidth="1"/>
    <col min="5147" max="5147" width="10.85546875" style="121" customWidth="1"/>
    <col min="5148" max="5148" width="12.85546875" style="121" customWidth="1"/>
    <col min="5149" max="5149" width="8.42578125" style="121" customWidth="1"/>
    <col min="5150" max="5150" width="13" style="121" customWidth="1"/>
    <col min="5151" max="5151" width="6.7109375" style="121" customWidth="1"/>
    <col min="5152" max="5152" width="10.7109375" style="121" customWidth="1"/>
    <col min="5153" max="5153" width="11.85546875" style="121" customWidth="1"/>
    <col min="5154" max="5154" width="8.140625" style="121" customWidth="1"/>
    <col min="5155" max="5155" width="41.5703125" style="121" customWidth="1"/>
    <col min="5156" max="5332" width="9.140625" style="121"/>
    <col min="5333" max="5333" width="12.140625" style="121" customWidth="1"/>
    <col min="5334" max="5334" width="44.5703125" style="121" customWidth="1"/>
    <col min="5335" max="5335" width="17.28515625" style="121" customWidth="1"/>
    <col min="5336" max="5336" width="6.28515625" style="121" customWidth="1"/>
    <col min="5337" max="5339" width="10.28515625" style="121" customWidth="1"/>
    <col min="5340" max="5340" width="11.5703125" style="121" customWidth="1"/>
    <col min="5341" max="5341" width="13.42578125" style="121" customWidth="1"/>
    <col min="5342" max="5342" width="12.85546875" style="121" customWidth="1"/>
    <col min="5343" max="5343" width="7.7109375" style="121" customWidth="1"/>
    <col min="5344" max="5344" width="13.85546875" style="121" customWidth="1"/>
    <col min="5345" max="5345" width="12" style="121" customWidth="1"/>
    <col min="5346" max="5346" width="9.28515625" style="121" customWidth="1"/>
    <col min="5347" max="5347" width="19.140625" style="121" customWidth="1"/>
    <col min="5348" max="5349" width="9.5703125" style="121" customWidth="1"/>
    <col min="5350" max="5351" width="8.28515625" style="121" customWidth="1"/>
    <col min="5352" max="5354" width="10" style="121" customWidth="1"/>
    <col min="5355" max="5355" width="10.140625" style="121" customWidth="1"/>
    <col min="5356" max="5356" width="8.7109375" style="121" customWidth="1"/>
    <col min="5357" max="5357" width="6.7109375" style="121" customWidth="1"/>
    <col min="5358" max="5358" width="9.140625" style="121" customWidth="1"/>
    <col min="5359" max="5359" width="12.42578125" style="121" customWidth="1"/>
    <col min="5360" max="5365" width="7" style="121" customWidth="1"/>
    <col min="5366" max="5366" width="11.140625" style="121" customWidth="1"/>
    <col min="5367" max="5367" width="6.7109375" style="121" customWidth="1"/>
    <col min="5368" max="5368" width="11.85546875" style="121" customWidth="1"/>
    <col min="5369" max="5369" width="13.42578125" style="121" customWidth="1"/>
    <col min="5370" max="5370" width="8" style="121" customWidth="1"/>
    <col min="5371" max="5371" width="10.28515625" style="121" customWidth="1"/>
    <col min="5372" max="5372" width="7" style="121" customWidth="1"/>
    <col min="5373" max="5373" width="10.140625" style="121" customWidth="1"/>
    <col min="5374" max="5374" width="11.85546875" style="121" customWidth="1"/>
    <col min="5375" max="5375" width="9" style="121" customWidth="1"/>
    <col min="5376" max="5377" width="8.28515625" style="121" customWidth="1"/>
    <col min="5378" max="5378" width="10.5703125" style="121" customWidth="1"/>
    <col min="5379" max="5379" width="19.28515625" style="121" customWidth="1"/>
    <col min="5380" max="5382" width="8.28515625" style="121" customWidth="1"/>
    <col min="5383" max="5383" width="10" style="121" customWidth="1"/>
    <col min="5384" max="5384" width="11.140625" style="121" customWidth="1"/>
    <col min="5385" max="5387" width="8.28515625" style="121" customWidth="1"/>
    <col min="5388" max="5388" width="9.85546875" style="121" customWidth="1"/>
    <col min="5389" max="5389" width="11.7109375" style="121" customWidth="1"/>
    <col min="5390" max="5392" width="8.28515625" style="121" customWidth="1"/>
    <col min="5393" max="5393" width="10" style="121" customWidth="1"/>
    <col min="5394" max="5394" width="11.140625" style="121" customWidth="1"/>
    <col min="5395" max="5397" width="8.28515625" style="121" customWidth="1"/>
    <col min="5398" max="5398" width="9.85546875" style="121" customWidth="1"/>
    <col min="5399" max="5399" width="11.7109375" style="121" customWidth="1"/>
    <col min="5400" max="5400" width="8.28515625" style="121" customWidth="1"/>
    <col min="5401" max="5401" width="14.5703125" style="121" customWidth="1"/>
    <col min="5402" max="5402" width="7" style="121" customWidth="1"/>
    <col min="5403" max="5403" width="10.85546875" style="121" customWidth="1"/>
    <col min="5404" max="5404" width="12.85546875" style="121" customWidth="1"/>
    <col min="5405" max="5405" width="8.42578125" style="121" customWidth="1"/>
    <col min="5406" max="5406" width="13" style="121" customWidth="1"/>
    <col min="5407" max="5407" width="6.7109375" style="121" customWidth="1"/>
    <col min="5408" max="5408" width="10.7109375" style="121" customWidth="1"/>
    <col min="5409" max="5409" width="11.85546875" style="121" customWidth="1"/>
    <col min="5410" max="5410" width="8.140625" style="121" customWidth="1"/>
    <col min="5411" max="5411" width="41.5703125" style="121" customWidth="1"/>
    <col min="5412" max="5588" width="9.140625" style="121"/>
    <col min="5589" max="5589" width="12.140625" style="121" customWidth="1"/>
    <col min="5590" max="5590" width="44.5703125" style="121" customWidth="1"/>
    <col min="5591" max="5591" width="17.28515625" style="121" customWidth="1"/>
    <col min="5592" max="5592" width="6.28515625" style="121" customWidth="1"/>
    <col min="5593" max="5595" width="10.28515625" style="121" customWidth="1"/>
    <col min="5596" max="5596" width="11.5703125" style="121" customWidth="1"/>
    <col min="5597" max="5597" width="13.42578125" style="121" customWidth="1"/>
    <col min="5598" max="5598" width="12.85546875" style="121" customWidth="1"/>
    <col min="5599" max="5599" width="7.7109375" style="121" customWidth="1"/>
    <col min="5600" max="5600" width="13.85546875" style="121" customWidth="1"/>
    <col min="5601" max="5601" width="12" style="121" customWidth="1"/>
    <col min="5602" max="5602" width="9.28515625" style="121" customWidth="1"/>
    <col min="5603" max="5603" width="19.140625" style="121" customWidth="1"/>
    <col min="5604" max="5605" width="9.5703125" style="121" customWidth="1"/>
    <col min="5606" max="5607" width="8.28515625" style="121" customWidth="1"/>
    <col min="5608" max="5610" width="10" style="121" customWidth="1"/>
    <col min="5611" max="5611" width="10.140625" style="121" customWidth="1"/>
    <col min="5612" max="5612" width="8.7109375" style="121" customWidth="1"/>
    <col min="5613" max="5613" width="6.7109375" style="121" customWidth="1"/>
    <col min="5614" max="5614" width="9.140625" style="121" customWidth="1"/>
    <col min="5615" max="5615" width="12.42578125" style="121" customWidth="1"/>
    <col min="5616" max="5621" width="7" style="121" customWidth="1"/>
    <col min="5622" max="5622" width="11.140625" style="121" customWidth="1"/>
    <col min="5623" max="5623" width="6.7109375" style="121" customWidth="1"/>
    <col min="5624" max="5624" width="11.85546875" style="121" customWidth="1"/>
    <col min="5625" max="5625" width="13.42578125" style="121" customWidth="1"/>
    <col min="5626" max="5626" width="8" style="121" customWidth="1"/>
    <col min="5627" max="5627" width="10.28515625" style="121" customWidth="1"/>
    <col min="5628" max="5628" width="7" style="121" customWidth="1"/>
    <col min="5629" max="5629" width="10.140625" style="121" customWidth="1"/>
    <col min="5630" max="5630" width="11.85546875" style="121" customWidth="1"/>
    <col min="5631" max="5631" width="9" style="121" customWidth="1"/>
    <col min="5632" max="5633" width="8.28515625" style="121" customWidth="1"/>
    <col min="5634" max="5634" width="10.5703125" style="121" customWidth="1"/>
    <col min="5635" max="5635" width="19.28515625" style="121" customWidth="1"/>
    <col min="5636" max="5638" width="8.28515625" style="121" customWidth="1"/>
    <col min="5639" max="5639" width="10" style="121" customWidth="1"/>
    <col min="5640" max="5640" width="11.140625" style="121" customWidth="1"/>
    <col min="5641" max="5643" width="8.28515625" style="121" customWidth="1"/>
    <col min="5644" max="5644" width="9.85546875" style="121" customWidth="1"/>
    <col min="5645" max="5645" width="11.7109375" style="121" customWidth="1"/>
    <col min="5646" max="5648" width="8.28515625" style="121" customWidth="1"/>
    <col min="5649" max="5649" width="10" style="121" customWidth="1"/>
    <col min="5650" max="5650" width="11.140625" style="121" customWidth="1"/>
    <col min="5651" max="5653" width="8.28515625" style="121" customWidth="1"/>
    <col min="5654" max="5654" width="9.85546875" style="121" customWidth="1"/>
    <col min="5655" max="5655" width="11.7109375" style="121" customWidth="1"/>
    <col min="5656" max="5656" width="8.28515625" style="121" customWidth="1"/>
    <col min="5657" max="5657" width="14.5703125" style="121" customWidth="1"/>
    <col min="5658" max="5658" width="7" style="121" customWidth="1"/>
    <col min="5659" max="5659" width="10.85546875" style="121" customWidth="1"/>
    <col min="5660" max="5660" width="12.85546875" style="121" customWidth="1"/>
    <col min="5661" max="5661" width="8.42578125" style="121" customWidth="1"/>
    <col min="5662" max="5662" width="13" style="121" customWidth="1"/>
    <col min="5663" max="5663" width="6.7109375" style="121" customWidth="1"/>
    <col min="5664" max="5664" width="10.7109375" style="121" customWidth="1"/>
    <col min="5665" max="5665" width="11.85546875" style="121" customWidth="1"/>
    <col min="5666" max="5666" width="8.140625" style="121" customWidth="1"/>
    <col min="5667" max="5667" width="41.5703125" style="121" customWidth="1"/>
    <col min="5668" max="5844" width="9.140625" style="121"/>
    <col min="5845" max="5845" width="12.140625" style="121" customWidth="1"/>
    <col min="5846" max="5846" width="44.5703125" style="121" customWidth="1"/>
    <col min="5847" max="5847" width="17.28515625" style="121" customWidth="1"/>
    <col min="5848" max="5848" width="6.28515625" style="121" customWidth="1"/>
    <col min="5849" max="5851" width="10.28515625" style="121" customWidth="1"/>
    <col min="5852" max="5852" width="11.5703125" style="121" customWidth="1"/>
    <col min="5853" max="5853" width="13.42578125" style="121" customWidth="1"/>
    <col min="5854" max="5854" width="12.85546875" style="121" customWidth="1"/>
    <col min="5855" max="5855" width="7.7109375" style="121" customWidth="1"/>
    <col min="5856" max="5856" width="13.85546875" style="121" customWidth="1"/>
    <col min="5857" max="5857" width="12" style="121" customWidth="1"/>
    <col min="5858" max="5858" width="9.28515625" style="121" customWidth="1"/>
    <col min="5859" max="5859" width="19.140625" style="121" customWidth="1"/>
    <col min="5860" max="5861" width="9.5703125" style="121" customWidth="1"/>
    <col min="5862" max="5863" width="8.28515625" style="121" customWidth="1"/>
    <col min="5864" max="5866" width="10" style="121" customWidth="1"/>
    <col min="5867" max="5867" width="10.140625" style="121" customWidth="1"/>
    <col min="5868" max="5868" width="8.7109375" style="121" customWidth="1"/>
    <col min="5869" max="5869" width="6.7109375" style="121" customWidth="1"/>
    <col min="5870" max="5870" width="9.140625" style="121" customWidth="1"/>
    <col min="5871" max="5871" width="12.42578125" style="121" customWidth="1"/>
    <col min="5872" max="5877" width="7" style="121" customWidth="1"/>
    <col min="5878" max="5878" width="11.140625" style="121" customWidth="1"/>
    <col min="5879" max="5879" width="6.7109375" style="121" customWidth="1"/>
    <col min="5880" max="5880" width="11.85546875" style="121" customWidth="1"/>
    <col min="5881" max="5881" width="13.42578125" style="121" customWidth="1"/>
    <col min="5882" max="5882" width="8" style="121" customWidth="1"/>
    <col min="5883" max="5883" width="10.28515625" style="121" customWidth="1"/>
    <col min="5884" max="5884" width="7" style="121" customWidth="1"/>
    <col min="5885" max="5885" width="10.140625" style="121" customWidth="1"/>
    <col min="5886" max="5886" width="11.85546875" style="121" customWidth="1"/>
    <col min="5887" max="5887" width="9" style="121" customWidth="1"/>
    <col min="5888" max="5889" width="8.28515625" style="121" customWidth="1"/>
    <col min="5890" max="5890" width="10.5703125" style="121" customWidth="1"/>
    <col min="5891" max="5891" width="19.28515625" style="121" customWidth="1"/>
    <col min="5892" max="5894" width="8.28515625" style="121" customWidth="1"/>
    <col min="5895" max="5895" width="10" style="121" customWidth="1"/>
    <col min="5896" max="5896" width="11.140625" style="121" customWidth="1"/>
    <col min="5897" max="5899" width="8.28515625" style="121" customWidth="1"/>
    <col min="5900" max="5900" width="9.85546875" style="121" customWidth="1"/>
    <col min="5901" max="5901" width="11.7109375" style="121" customWidth="1"/>
    <col min="5902" max="5904" width="8.28515625" style="121" customWidth="1"/>
    <col min="5905" max="5905" width="10" style="121" customWidth="1"/>
    <col min="5906" max="5906" width="11.140625" style="121" customWidth="1"/>
    <col min="5907" max="5909" width="8.28515625" style="121" customWidth="1"/>
    <col min="5910" max="5910" width="9.85546875" style="121" customWidth="1"/>
    <col min="5911" max="5911" width="11.7109375" style="121" customWidth="1"/>
    <col min="5912" max="5912" width="8.28515625" style="121" customWidth="1"/>
    <col min="5913" max="5913" width="14.5703125" style="121" customWidth="1"/>
    <col min="5914" max="5914" width="7" style="121" customWidth="1"/>
    <col min="5915" max="5915" width="10.85546875" style="121" customWidth="1"/>
    <col min="5916" max="5916" width="12.85546875" style="121" customWidth="1"/>
    <col min="5917" max="5917" width="8.42578125" style="121" customWidth="1"/>
    <col min="5918" max="5918" width="13" style="121" customWidth="1"/>
    <col min="5919" max="5919" width="6.7109375" style="121" customWidth="1"/>
    <col min="5920" max="5920" width="10.7109375" style="121" customWidth="1"/>
    <col min="5921" max="5921" width="11.85546875" style="121" customWidth="1"/>
    <col min="5922" max="5922" width="8.140625" style="121" customWidth="1"/>
    <col min="5923" max="5923" width="41.5703125" style="121" customWidth="1"/>
    <col min="5924" max="6100" width="9.140625" style="121"/>
    <col min="6101" max="6101" width="12.140625" style="121" customWidth="1"/>
    <col min="6102" max="6102" width="44.5703125" style="121" customWidth="1"/>
    <col min="6103" max="6103" width="17.28515625" style="121" customWidth="1"/>
    <col min="6104" max="6104" width="6.28515625" style="121" customWidth="1"/>
    <col min="6105" max="6107" width="10.28515625" style="121" customWidth="1"/>
    <col min="6108" max="6108" width="11.5703125" style="121" customWidth="1"/>
    <col min="6109" max="6109" width="13.42578125" style="121" customWidth="1"/>
    <col min="6110" max="6110" width="12.85546875" style="121" customWidth="1"/>
    <col min="6111" max="6111" width="7.7109375" style="121" customWidth="1"/>
    <col min="6112" max="6112" width="13.85546875" style="121" customWidth="1"/>
    <col min="6113" max="6113" width="12" style="121" customWidth="1"/>
    <col min="6114" max="6114" width="9.28515625" style="121" customWidth="1"/>
    <col min="6115" max="6115" width="19.140625" style="121" customWidth="1"/>
    <col min="6116" max="6117" width="9.5703125" style="121" customWidth="1"/>
    <col min="6118" max="6119" width="8.28515625" style="121" customWidth="1"/>
    <col min="6120" max="6122" width="10" style="121" customWidth="1"/>
    <col min="6123" max="6123" width="10.140625" style="121" customWidth="1"/>
    <col min="6124" max="6124" width="8.7109375" style="121" customWidth="1"/>
    <col min="6125" max="6125" width="6.7109375" style="121" customWidth="1"/>
    <col min="6126" max="6126" width="9.140625" style="121" customWidth="1"/>
    <col min="6127" max="6127" width="12.42578125" style="121" customWidth="1"/>
    <col min="6128" max="6133" width="7" style="121" customWidth="1"/>
    <col min="6134" max="6134" width="11.140625" style="121" customWidth="1"/>
    <col min="6135" max="6135" width="6.7109375" style="121" customWidth="1"/>
    <col min="6136" max="6136" width="11.85546875" style="121" customWidth="1"/>
    <col min="6137" max="6137" width="13.42578125" style="121" customWidth="1"/>
    <col min="6138" max="6138" width="8" style="121" customWidth="1"/>
    <col min="6139" max="6139" width="10.28515625" style="121" customWidth="1"/>
    <col min="6140" max="6140" width="7" style="121" customWidth="1"/>
    <col min="6141" max="6141" width="10.140625" style="121" customWidth="1"/>
    <col min="6142" max="6142" width="11.85546875" style="121" customWidth="1"/>
    <col min="6143" max="6143" width="9" style="121" customWidth="1"/>
    <col min="6144" max="6145" width="8.28515625" style="121" customWidth="1"/>
    <col min="6146" max="6146" width="10.5703125" style="121" customWidth="1"/>
    <col min="6147" max="6147" width="19.28515625" style="121" customWidth="1"/>
    <col min="6148" max="6150" width="8.28515625" style="121" customWidth="1"/>
    <col min="6151" max="6151" width="10" style="121" customWidth="1"/>
    <col min="6152" max="6152" width="11.140625" style="121" customWidth="1"/>
    <col min="6153" max="6155" width="8.28515625" style="121" customWidth="1"/>
    <col min="6156" max="6156" width="9.85546875" style="121" customWidth="1"/>
    <col min="6157" max="6157" width="11.7109375" style="121" customWidth="1"/>
    <col min="6158" max="6160" width="8.28515625" style="121" customWidth="1"/>
    <col min="6161" max="6161" width="10" style="121" customWidth="1"/>
    <col min="6162" max="6162" width="11.140625" style="121" customWidth="1"/>
    <col min="6163" max="6165" width="8.28515625" style="121" customWidth="1"/>
    <col min="6166" max="6166" width="9.85546875" style="121" customWidth="1"/>
    <col min="6167" max="6167" width="11.7109375" style="121" customWidth="1"/>
    <col min="6168" max="6168" width="8.28515625" style="121" customWidth="1"/>
    <col min="6169" max="6169" width="14.5703125" style="121" customWidth="1"/>
    <col min="6170" max="6170" width="7" style="121" customWidth="1"/>
    <col min="6171" max="6171" width="10.85546875" style="121" customWidth="1"/>
    <col min="6172" max="6172" width="12.85546875" style="121" customWidth="1"/>
    <col min="6173" max="6173" width="8.42578125" style="121" customWidth="1"/>
    <col min="6174" max="6174" width="13" style="121" customWidth="1"/>
    <col min="6175" max="6175" width="6.7109375" style="121" customWidth="1"/>
    <col min="6176" max="6176" width="10.7109375" style="121" customWidth="1"/>
    <col min="6177" max="6177" width="11.85546875" style="121" customWidth="1"/>
    <col min="6178" max="6178" width="8.140625" style="121" customWidth="1"/>
    <col min="6179" max="6179" width="41.5703125" style="121" customWidth="1"/>
    <col min="6180" max="6356" width="9.140625" style="121"/>
    <col min="6357" max="6357" width="12.140625" style="121" customWidth="1"/>
    <col min="6358" max="6358" width="44.5703125" style="121" customWidth="1"/>
    <col min="6359" max="6359" width="17.28515625" style="121" customWidth="1"/>
    <col min="6360" max="6360" width="6.28515625" style="121" customWidth="1"/>
    <col min="6361" max="6363" width="10.28515625" style="121" customWidth="1"/>
    <col min="6364" max="6364" width="11.5703125" style="121" customWidth="1"/>
    <col min="6365" max="6365" width="13.42578125" style="121" customWidth="1"/>
    <col min="6366" max="6366" width="12.85546875" style="121" customWidth="1"/>
    <col min="6367" max="6367" width="7.7109375" style="121" customWidth="1"/>
    <col min="6368" max="6368" width="13.85546875" style="121" customWidth="1"/>
    <col min="6369" max="6369" width="12" style="121" customWidth="1"/>
    <col min="6370" max="6370" width="9.28515625" style="121" customWidth="1"/>
    <col min="6371" max="6371" width="19.140625" style="121" customWidth="1"/>
    <col min="6372" max="6373" width="9.5703125" style="121" customWidth="1"/>
    <col min="6374" max="6375" width="8.28515625" style="121" customWidth="1"/>
    <col min="6376" max="6378" width="10" style="121" customWidth="1"/>
    <col min="6379" max="6379" width="10.140625" style="121" customWidth="1"/>
    <col min="6380" max="6380" width="8.7109375" style="121" customWidth="1"/>
    <col min="6381" max="6381" width="6.7109375" style="121" customWidth="1"/>
    <col min="6382" max="6382" width="9.140625" style="121" customWidth="1"/>
    <col min="6383" max="6383" width="12.42578125" style="121" customWidth="1"/>
    <col min="6384" max="6389" width="7" style="121" customWidth="1"/>
    <col min="6390" max="6390" width="11.140625" style="121" customWidth="1"/>
    <col min="6391" max="6391" width="6.7109375" style="121" customWidth="1"/>
    <col min="6392" max="6392" width="11.85546875" style="121" customWidth="1"/>
    <col min="6393" max="6393" width="13.42578125" style="121" customWidth="1"/>
    <col min="6394" max="6394" width="8" style="121" customWidth="1"/>
    <col min="6395" max="6395" width="10.28515625" style="121" customWidth="1"/>
    <col min="6396" max="6396" width="7" style="121" customWidth="1"/>
    <col min="6397" max="6397" width="10.140625" style="121" customWidth="1"/>
    <col min="6398" max="6398" width="11.85546875" style="121" customWidth="1"/>
    <col min="6399" max="6399" width="9" style="121" customWidth="1"/>
    <col min="6400" max="6401" width="8.28515625" style="121" customWidth="1"/>
    <col min="6402" max="6402" width="10.5703125" style="121" customWidth="1"/>
    <col min="6403" max="6403" width="19.28515625" style="121" customWidth="1"/>
    <col min="6404" max="6406" width="8.28515625" style="121" customWidth="1"/>
    <col min="6407" max="6407" width="10" style="121" customWidth="1"/>
    <col min="6408" max="6408" width="11.140625" style="121" customWidth="1"/>
    <col min="6409" max="6411" width="8.28515625" style="121" customWidth="1"/>
    <col min="6412" max="6412" width="9.85546875" style="121" customWidth="1"/>
    <col min="6413" max="6413" width="11.7109375" style="121" customWidth="1"/>
    <col min="6414" max="6416" width="8.28515625" style="121" customWidth="1"/>
    <col min="6417" max="6417" width="10" style="121" customWidth="1"/>
    <col min="6418" max="6418" width="11.140625" style="121" customWidth="1"/>
    <col min="6419" max="6421" width="8.28515625" style="121" customWidth="1"/>
    <col min="6422" max="6422" width="9.85546875" style="121" customWidth="1"/>
    <col min="6423" max="6423" width="11.7109375" style="121" customWidth="1"/>
    <col min="6424" max="6424" width="8.28515625" style="121" customWidth="1"/>
    <col min="6425" max="6425" width="14.5703125" style="121" customWidth="1"/>
    <col min="6426" max="6426" width="7" style="121" customWidth="1"/>
    <col min="6427" max="6427" width="10.85546875" style="121" customWidth="1"/>
    <col min="6428" max="6428" width="12.85546875" style="121" customWidth="1"/>
    <col min="6429" max="6429" width="8.42578125" style="121" customWidth="1"/>
    <col min="6430" max="6430" width="13" style="121" customWidth="1"/>
    <col min="6431" max="6431" width="6.7109375" style="121" customWidth="1"/>
    <col min="6432" max="6432" width="10.7109375" style="121" customWidth="1"/>
    <col min="6433" max="6433" width="11.85546875" style="121" customWidth="1"/>
    <col min="6434" max="6434" width="8.140625" style="121" customWidth="1"/>
    <col min="6435" max="6435" width="41.5703125" style="121" customWidth="1"/>
    <col min="6436" max="6612" width="9.140625" style="121"/>
    <col min="6613" max="6613" width="12.140625" style="121" customWidth="1"/>
    <col min="6614" max="6614" width="44.5703125" style="121" customWidth="1"/>
    <col min="6615" max="6615" width="17.28515625" style="121" customWidth="1"/>
    <col min="6616" max="6616" width="6.28515625" style="121" customWidth="1"/>
    <col min="6617" max="6619" width="10.28515625" style="121" customWidth="1"/>
    <col min="6620" max="6620" width="11.5703125" style="121" customWidth="1"/>
    <col min="6621" max="6621" width="13.42578125" style="121" customWidth="1"/>
    <col min="6622" max="6622" width="12.85546875" style="121" customWidth="1"/>
    <col min="6623" max="6623" width="7.7109375" style="121" customWidth="1"/>
    <col min="6624" max="6624" width="13.85546875" style="121" customWidth="1"/>
    <col min="6625" max="6625" width="12" style="121" customWidth="1"/>
    <col min="6626" max="6626" width="9.28515625" style="121" customWidth="1"/>
    <col min="6627" max="6627" width="19.140625" style="121" customWidth="1"/>
    <col min="6628" max="6629" width="9.5703125" style="121" customWidth="1"/>
    <col min="6630" max="6631" width="8.28515625" style="121" customWidth="1"/>
    <col min="6632" max="6634" width="10" style="121" customWidth="1"/>
    <col min="6635" max="6635" width="10.140625" style="121" customWidth="1"/>
    <col min="6636" max="6636" width="8.7109375" style="121" customWidth="1"/>
    <col min="6637" max="6637" width="6.7109375" style="121" customWidth="1"/>
    <col min="6638" max="6638" width="9.140625" style="121" customWidth="1"/>
    <col min="6639" max="6639" width="12.42578125" style="121" customWidth="1"/>
    <col min="6640" max="6645" width="7" style="121" customWidth="1"/>
    <col min="6646" max="6646" width="11.140625" style="121" customWidth="1"/>
    <col min="6647" max="6647" width="6.7109375" style="121" customWidth="1"/>
    <col min="6648" max="6648" width="11.85546875" style="121" customWidth="1"/>
    <col min="6649" max="6649" width="13.42578125" style="121" customWidth="1"/>
    <col min="6650" max="6650" width="8" style="121" customWidth="1"/>
    <col min="6651" max="6651" width="10.28515625" style="121" customWidth="1"/>
    <col min="6652" max="6652" width="7" style="121" customWidth="1"/>
    <col min="6653" max="6653" width="10.140625" style="121" customWidth="1"/>
    <col min="6654" max="6654" width="11.85546875" style="121" customWidth="1"/>
    <col min="6655" max="6655" width="9" style="121" customWidth="1"/>
    <col min="6656" max="6657" width="8.28515625" style="121" customWidth="1"/>
    <col min="6658" max="6658" width="10.5703125" style="121" customWidth="1"/>
    <col min="6659" max="6659" width="19.28515625" style="121" customWidth="1"/>
    <col min="6660" max="6662" width="8.28515625" style="121" customWidth="1"/>
    <col min="6663" max="6663" width="10" style="121" customWidth="1"/>
    <col min="6664" max="6664" width="11.140625" style="121" customWidth="1"/>
    <col min="6665" max="6667" width="8.28515625" style="121" customWidth="1"/>
    <col min="6668" max="6668" width="9.85546875" style="121" customWidth="1"/>
    <col min="6669" max="6669" width="11.7109375" style="121" customWidth="1"/>
    <col min="6670" max="6672" width="8.28515625" style="121" customWidth="1"/>
    <col min="6673" max="6673" width="10" style="121" customWidth="1"/>
    <col min="6674" max="6674" width="11.140625" style="121" customWidth="1"/>
    <col min="6675" max="6677" width="8.28515625" style="121" customWidth="1"/>
    <col min="6678" max="6678" width="9.85546875" style="121" customWidth="1"/>
    <col min="6679" max="6679" width="11.7109375" style="121" customWidth="1"/>
    <col min="6680" max="6680" width="8.28515625" style="121" customWidth="1"/>
    <col min="6681" max="6681" width="14.5703125" style="121" customWidth="1"/>
    <col min="6682" max="6682" width="7" style="121" customWidth="1"/>
    <col min="6683" max="6683" width="10.85546875" style="121" customWidth="1"/>
    <col min="6684" max="6684" width="12.85546875" style="121" customWidth="1"/>
    <col min="6685" max="6685" width="8.42578125" style="121" customWidth="1"/>
    <col min="6686" max="6686" width="13" style="121" customWidth="1"/>
    <col min="6687" max="6687" width="6.7109375" style="121" customWidth="1"/>
    <col min="6688" max="6688" width="10.7109375" style="121" customWidth="1"/>
    <col min="6689" max="6689" width="11.85546875" style="121" customWidth="1"/>
    <col min="6690" max="6690" width="8.140625" style="121" customWidth="1"/>
    <col min="6691" max="6691" width="41.5703125" style="121" customWidth="1"/>
    <col min="6692" max="6868" width="9.140625" style="121"/>
    <col min="6869" max="6869" width="12.140625" style="121" customWidth="1"/>
    <col min="6870" max="6870" width="44.5703125" style="121" customWidth="1"/>
    <col min="6871" max="6871" width="17.28515625" style="121" customWidth="1"/>
    <col min="6872" max="6872" width="6.28515625" style="121" customWidth="1"/>
    <col min="6873" max="6875" width="10.28515625" style="121" customWidth="1"/>
    <col min="6876" max="6876" width="11.5703125" style="121" customWidth="1"/>
    <col min="6877" max="6877" width="13.42578125" style="121" customWidth="1"/>
    <col min="6878" max="6878" width="12.85546875" style="121" customWidth="1"/>
    <col min="6879" max="6879" width="7.7109375" style="121" customWidth="1"/>
    <col min="6880" max="6880" width="13.85546875" style="121" customWidth="1"/>
    <col min="6881" max="6881" width="12" style="121" customWidth="1"/>
    <col min="6882" max="6882" width="9.28515625" style="121" customWidth="1"/>
    <col min="6883" max="6883" width="19.140625" style="121" customWidth="1"/>
    <col min="6884" max="6885" width="9.5703125" style="121" customWidth="1"/>
    <col min="6886" max="6887" width="8.28515625" style="121" customWidth="1"/>
    <col min="6888" max="6890" width="10" style="121" customWidth="1"/>
    <col min="6891" max="6891" width="10.140625" style="121" customWidth="1"/>
    <col min="6892" max="6892" width="8.7109375" style="121" customWidth="1"/>
    <col min="6893" max="6893" width="6.7109375" style="121" customWidth="1"/>
    <col min="6894" max="6894" width="9.140625" style="121" customWidth="1"/>
    <col min="6895" max="6895" width="12.42578125" style="121" customWidth="1"/>
    <col min="6896" max="6901" width="7" style="121" customWidth="1"/>
    <col min="6902" max="6902" width="11.140625" style="121" customWidth="1"/>
    <col min="6903" max="6903" width="6.7109375" style="121" customWidth="1"/>
    <col min="6904" max="6904" width="11.85546875" style="121" customWidth="1"/>
    <col min="6905" max="6905" width="13.42578125" style="121" customWidth="1"/>
    <col min="6906" max="6906" width="8" style="121" customWidth="1"/>
    <col min="6907" max="6907" width="10.28515625" style="121" customWidth="1"/>
    <col min="6908" max="6908" width="7" style="121" customWidth="1"/>
    <col min="6909" max="6909" width="10.140625" style="121" customWidth="1"/>
    <col min="6910" max="6910" width="11.85546875" style="121" customWidth="1"/>
    <col min="6911" max="6911" width="9" style="121" customWidth="1"/>
    <col min="6912" max="6913" width="8.28515625" style="121" customWidth="1"/>
    <col min="6914" max="6914" width="10.5703125" style="121" customWidth="1"/>
    <col min="6915" max="6915" width="19.28515625" style="121" customWidth="1"/>
    <col min="6916" max="6918" width="8.28515625" style="121" customWidth="1"/>
    <col min="6919" max="6919" width="10" style="121" customWidth="1"/>
    <col min="6920" max="6920" width="11.140625" style="121" customWidth="1"/>
    <col min="6921" max="6923" width="8.28515625" style="121" customWidth="1"/>
    <col min="6924" max="6924" width="9.85546875" style="121" customWidth="1"/>
    <col min="6925" max="6925" width="11.7109375" style="121" customWidth="1"/>
    <col min="6926" max="6928" width="8.28515625" style="121" customWidth="1"/>
    <col min="6929" max="6929" width="10" style="121" customWidth="1"/>
    <col min="6930" max="6930" width="11.140625" style="121" customWidth="1"/>
    <col min="6931" max="6933" width="8.28515625" style="121" customWidth="1"/>
    <col min="6934" max="6934" width="9.85546875" style="121" customWidth="1"/>
    <col min="6935" max="6935" width="11.7109375" style="121" customWidth="1"/>
    <col min="6936" max="6936" width="8.28515625" style="121" customWidth="1"/>
    <col min="6937" max="6937" width="14.5703125" style="121" customWidth="1"/>
    <col min="6938" max="6938" width="7" style="121" customWidth="1"/>
    <col min="6939" max="6939" width="10.85546875" style="121" customWidth="1"/>
    <col min="6940" max="6940" width="12.85546875" style="121" customWidth="1"/>
    <col min="6941" max="6941" width="8.42578125" style="121" customWidth="1"/>
    <col min="6942" max="6942" width="13" style="121" customWidth="1"/>
    <col min="6943" max="6943" width="6.7109375" style="121" customWidth="1"/>
    <col min="6944" max="6944" width="10.7109375" style="121" customWidth="1"/>
    <col min="6945" max="6945" width="11.85546875" style="121" customWidth="1"/>
    <col min="6946" max="6946" width="8.140625" style="121" customWidth="1"/>
    <col min="6947" max="6947" width="41.5703125" style="121" customWidth="1"/>
    <col min="6948" max="7124" width="9.140625" style="121"/>
    <col min="7125" max="7125" width="12.140625" style="121" customWidth="1"/>
    <col min="7126" max="7126" width="44.5703125" style="121" customWidth="1"/>
    <col min="7127" max="7127" width="17.28515625" style="121" customWidth="1"/>
    <col min="7128" max="7128" width="6.28515625" style="121" customWidth="1"/>
    <col min="7129" max="7131" width="10.28515625" style="121" customWidth="1"/>
    <col min="7132" max="7132" width="11.5703125" style="121" customWidth="1"/>
    <col min="7133" max="7133" width="13.42578125" style="121" customWidth="1"/>
    <col min="7134" max="7134" width="12.85546875" style="121" customWidth="1"/>
    <col min="7135" max="7135" width="7.7109375" style="121" customWidth="1"/>
    <col min="7136" max="7136" width="13.85546875" style="121" customWidth="1"/>
    <col min="7137" max="7137" width="12" style="121" customWidth="1"/>
    <col min="7138" max="7138" width="9.28515625" style="121" customWidth="1"/>
    <col min="7139" max="7139" width="19.140625" style="121" customWidth="1"/>
    <col min="7140" max="7141" width="9.5703125" style="121" customWidth="1"/>
    <col min="7142" max="7143" width="8.28515625" style="121" customWidth="1"/>
    <col min="7144" max="7146" width="10" style="121" customWidth="1"/>
    <col min="7147" max="7147" width="10.140625" style="121" customWidth="1"/>
    <col min="7148" max="7148" width="8.7109375" style="121" customWidth="1"/>
    <col min="7149" max="7149" width="6.7109375" style="121" customWidth="1"/>
    <col min="7150" max="7150" width="9.140625" style="121" customWidth="1"/>
    <col min="7151" max="7151" width="12.42578125" style="121" customWidth="1"/>
    <col min="7152" max="7157" width="7" style="121" customWidth="1"/>
    <col min="7158" max="7158" width="11.140625" style="121" customWidth="1"/>
    <col min="7159" max="7159" width="6.7109375" style="121" customWidth="1"/>
    <col min="7160" max="7160" width="11.85546875" style="121" customWidth="1"/>
    <col min="7161" max="7161" width="13.42578125" style="121" customWidth="1"/>
    <col min="7162" max="7162" width="8" style="121" customWidth="1"/>
    <col min="7163" max="7163" width="10.28515625" style="121" customWidth="1"/>
    <col min="7164" max="7164" width="7" style="121" customWidth="1"/>
    <col min="7165" max="7165" width="10.140625" style="121" customWidth="1"/>
    <col min="7166" max="7166" width="11.85546875" style="121" customWidth="1"/>
    <col min="7167" max="7167" width="9" style="121" customWidth="1"/>
    <col min="7168" max="7169" width="8.28515625" style="121" customWidth="1"/>
    <col min="7170" max="7170" width="10.5703125" style="121" customWidth="1"/>
    <col min="7171" max="7171" width="19.28515625" style="121" customWidth="1"/>
    <col min="7172" max="7174" width="8.28515625" style="121" customWidth="1"/>
    <col min="7175" max="7175" width="10" style="121" customWidth="1"/>
    <col min="7176" max="7176" width="11.140625" style="121" customWidth="1"/>
    <col min="7177" max="7179" width="8.28515625" style="121" customWidth="1"/>
    <col min="7180" max="7180" width="9.85546875" style="121" customWidth="1"/>
    <col min="7181" max="7181" width="11.7109375" style="121" customWidth="1"/>
    <col min="7182" max="7184" width="8.28515625" style="121" customWidth="1"/>
    <col min="7185" max="7185" width="10" style="121" customWidth="1"/>
    <col min="7186" max="7186" width="11.140625" style="121" customWidth="1"/>
    <col min="7187" max="7189" width="8.28515625" style="121" customWidth="1"/>
    <col min="7190" max="7190" width="9.85546875" style="121" customWidth="1"/>
    <col min="7191" max="7191" width="11.7109375" style="121" customWidth="1"/>
    <col min="7192" max="7192" width="8.28515625" style="121" customWidth="1"/>
    <col min="7193" max="7193" width="14.5703125" style="121" customWidth="1"/>
    <col min="7194" max="7194" width="7" style="121" customWidth="1"/>
    <col min="7195" max="7195" width="10.85546875" style="121" customWidth="1"/>
    <col min="7196" max="7196" width="12.85546875" style="121" customWidth="1"/>
    <col min="7197" max="7197" width="8.42578125" style="121" customWidth="1"/>
    <col min="7198" max="7198" width="13" style="121" customWidth="1"/>
    <col min="7199" max="7199" width="6.7109375" style="121" customWidth="1"/>
    <col min="7200" max="7200" width="10.7109375" style="121" customWidth="1"/>
    <col min="7201" max="7201" width="11.85546875" style="121" customWidth="1"/>
    <col min="7202" max="7202" width="8.140625" style="121" customWidth="1"/>
    <col min="7203" max="7203" width="41.5703125" style="121" customWidth="1"/>
    <col min="7204" max="7380" width="9.140625" style="121"/>
    <col min="7381" max="7381" width="12.140625" style="121" customWidth="1"/>
    <col min="7382" max="7382" width="44.5703125" style="121" customWidth="1"/>
    <col min="7383" max="7383" width="17.28515625" style="121" customWidth="1"/>
    <col min="7384" max="7384" width="6.28515625" style="121" customWidth="1"/>
    <col min="7385" max="7387" width="10.28515625" style="121" customWidth="1"/>
    <col min="7388" max="7388" width="11.5703125" style="121" customWidth="1"/>
    <col min="7389" max="7389" width="13.42578125" style="121" customWidth="1"/>
    <col min="7390" max="7390" width="12.85546875" style="121" customWidth="1"/>
    <col min="7391" max="7391" width="7.7109375" style="121" customWidth="1"/>
    <col min="7392" max="7392" width="13.85546875" style="121" customWidth="1"/>
    <col min="7393" max="7393" width="12" style="121" customWidth="1"/>
    <col min="7394" max="7394" width="9.28515625" style="121" customWidth="1"/>
    <col min="7395" max="7395" width="19.140625" style="121" customWidth="1"/>
    <col min="7396" max="7397" width="9.5703125" style="121" customWidth="1"/>
    <col min="7398" max="7399" width="8.28515625" style="121" customWidth="1"/>
    <col min="7400" max="7402" width="10" style="121" customWidth="1"/>
    <col min="7403" max="7403" width="10.140625" style="121" customWidth="1"/>
    <col min="7404" max="7404" width="8.7109375" style="121" customWidth="1"/>
    <col min="7405" max="7405" width="6.7109375" style="121" customWidth="1"/>
    <col min="7406" max="7406" width="9.140625" style="121" customWidth="1"/>
    <col min="7407" max="7407" width="12.42578125" style="121" customWidth="1"/>
    <col min="7408" max="7413" width="7" style="121" customWidth="1"/>
    <col min="7414" max="7414" width="11.140625" style="121" customWidth="1"/>
    <col min="7415" max="7415" width="6.7109375" style="121" customWidth="1"/>
    <col min="7416" max="7416" width="11.85546875" style="121" customWidth="1"/>
    <col min="7417" max="7417" width="13.42578125" style="121" customWidth="1"/>
    <col min="7418" max="7418" width="8" style="121" customWidth="1"/>
    <col min="7419" max="7419" width="10.28515625" style="121" customWidth="1"/>
    <col min="7420" max="7420" width="7" style="121" customWidth="1"/>
    <col min="7421" max="7421" width="10.140625" style="121" customWidth="1"/>
    <col min="7422" max="7422" width="11.85546875" style="121" customWidth="1"/>
    <col min="7423" max="7423" width="9" style="121" customWidth="1"/>
    <col min="7424" max="7425" width="8.28515625" style="121" customWidth="1"/>
    <col min="7426" max="7426" width="10.5703125" style="121" customWidth="1"/>
    <col min="7427" max="7427" width="19.28515625" style="121" customWidth="1"/>
    <col min="7428" max="7430" width="8.28515625" style="121" customWidth="1"/>
    <col min="7431" max="7431" width="10" style="121" customWidth="1"/>
    <col min="7432" max="7432" width="11.140625" style="121" customWidth="1"/>
    <col min="7433" max="7435" width="8.28515625" style="121" customWidth="1"/>
    <col min="7436" max="7436" width="9.85546875" style="121" customWidth="1"/>
    <col min="7437" max="7437" width="11.7109375" style="121" customWidth="1"/>
    <col min="7438" max="7440" width="8.28515625" style="121" customWidth="1"/>
    <col min="7441" max="7441" width="10" style="121" customWidth="1"/>
    <col min="7442" max="7442" width="11.140625" style="121" customWidth="1"/>
    <col min="7443" max="7445" width="8.28515625" style="121" customWidth="1"/>
    <col min="7446" max="7446" width="9.85546875" style="121" customWidth="1"/>
    <col min="7447" max="7447" width="11.7109375" style="121" customWidth="1"/>
    <col min="7448" max="7448" width="8.28515625" style="121" customWidth="1"/>
    <col min="7449" max="7449" width="14.5703125" style="121" customWidth="1"/>
    <col min="7450" max="7450" width="7" style="121" customWidth="1"/>
    <col min="7451" max="7451" width="10.85546875" style="121" customWidth="1"/>
    <col min="7452" max="7452" width="12.85546875" style="121" customWidth="1"/>
    <col min="7453" max="7453" width="8.42578125" style="121" customWidth="1"/>
    <col min="7454" max="7454" width="13" style="121" customWidth="1"/>
    <col min="7455" max="7455" width="6.7109375" style="121" customWidth="1"/>
    <col min="7456" max="7456" width="10.7109375" style="121" customWidth="1"/>
    <col min="7457" max="7457" width="11.85546875" style="121" customWidth="1"/>
    <col min="7458" max="7458" width="8.140625" style="121" customWidth="1"/>
    <col min="7459" max="7459" width="41.5703125" style="121" customWidth="1"/>
    <col min="7460" max="7636" width="9.140625" style="121"/>
    <col min="7637" max="7637" width="12.140625" style="121" customWidth="1"/>
    <col min="7638" max="7638" width="44.5703125" style="121" customWidth="1"/>
    <col min="7639" max="7639" width="17.28515625" style="121" customWidth="1"/>
    <col min="7640" max="7640" width="6.28515625" style="121" customWidth="1"/>
    <col min="7641" max="7643" width="10.28515625" style="121" customWidth="1"/>
    <col min="7644" max="7644" width="11.5703125" style="121" customWidth="1"/>
    <col min="7645" max="7645" width="13.42578125" style="121" customWidth="1"/>
    <col min="7646" max="7646" width="12.85546875" style="121" customWidth="1"/>
    <col min="7647" max="7647" width="7.7109375" style="121" customWidth="1"/>
    <col min="7648" max="7648" width="13.85546875" style="121" customWidth="1"/>
    <col min="7649" max="7649" width="12" style="121" customWidth="1"/>
    <col min="7650" max="7650" width="9.28515625" style="121" customWidth="1"/>
    <col min="7651" max="7651" width="19.140625" style="121" customWidth="1"/>
    <col min="7652" max="7653" width="9.5703125" style="121" customWidth="1"/>
    <col min="7654" max="7655" width="8.28515625" style="121" customWidth="1"/>
    <col min="7656" max="7658" width="10" style="121" customWidth="1"/>
    <col min="7659" max="7659" width="10.140625" style="121" customWidth="1"/>
    <col min="7660" max="7660" width="8.7109375" style="121" customWidth="1"/>
    <col min="7661" max="7661" width="6.7109375" style="121" customWidth="1"/>
    <col min="7662" max="7662" width="9.140625" style="121" customWidth="1"/>
    <col min="7663" max="7663" width="12.42578125" style="121" customWidth="1"/>
    <col min="7664" max="7669" width="7" style="121" customWidth="1"/>
    <col min="7670" max="7670" width="11.140625" style="121" customWidth="1"/>
    <col min="7671" max="7671" width="6.7109375" style="121" customWidth="1"/>
    <col min="7672" max="7672" width="11.85546875" style="121" customWidth="1"/>
    <col min="7673" max="7673" width="13.42578125" style="121" customWidth="1"/>
    <col min="7674" max="7674" width="8" style="121" customWidth="1"/>
    <col min="7675" max="7675" width="10.28515625" style="121" customWidth="1"/>
    <col min="7676" max="7676" width="7" style="121" customWidth="1"/>
    <col min="7677" max="7677" width="10.140625" style="121" customWidth="1"/>
    <col min="7678" max="7678" width="11.85546875" style="121" customWidth="1"/>
    <col min="7679" max="7679" width="9" style="121" customWidth="1"/>
    <col min="7680" max="7681" width="8.28515625" style="121" customWidth="1"/>
    <col min="7682" max="7682" width="10.5703125" style="121" customWidth="1"/>
    <col min="7683" max="7683" width="19.28515625" style="121" customWidth="1"/>
    <col min="7684" max="7686" width="8.28515625" style="121" customWidth="1"/>
    <col min="7687" max="7687" width="10" style="121" customWidth="1"/>
    <col min="7688" max="7688" width="11.140625" style="121" customWidth="1"/>
    <col min="7689" max="7691" width="8.28515625" style="121" customWidth="1"/>
    <col min="7692" max="7692" width="9.85546875" style="121" customWidth="1"/>
    <col min="7693" max="7693" width="11.7109375" style="121" customWidth="1"/>
    <col min="7694" max="7696" width="8.28515625" style="121" customWidth="1"/>
    <col min="7697" max="7697" width="10" style="121" customWidth="1"/>
    <col min="7698" max="7698" width="11.140625" style="121" customWidth="1"/>
    <col min="7699" max="7701" width="8.28515625" style="121" customWidth="1"/>
    <col min="7702" max="7702" width="9.85546875" style="121" customWidth="1"/>
    <col min="7703" max="7703" width="11.7109375" style="121" customWidth="1"/>
    <col min="7704" max="7704" width="8.28515625" style="121" customWidth="1"/>
    <col min="7705" max="7705" width="14.5703125" style="121" customWidth="1"/>
    <col min="7706" max="7706" width="7" style="121" customWidth="1"/>
    <col min="7707" max="7707" width="10.85546875" style="121" customWidth="1"/>
    <col min="7708" max="7708" width="12.85546875" style="121" customWidth="1"/>
    <col min="7709" max="7709" width="8.42578125" style="121" customWidth="1"/>
    <col min="7710" max="7710" width="13" style="121" customWidth="1"/>
    <col min="7711" max="7711" width="6.7109375" style="121" customWidth="1"/>
    <col min="7712" max="7712" width="10.7109375" style="121" customWidth="1"/>
    <col min="7713" max="7713" width="11.85546875" style="121" customWidth="1"/>
    <col min="7714" max="7714" width="8.140625" style="121" customWidth="1"/>
    <col min="7715" max="7715" width="41.5703125" style="121" customWidth="1"/>
    <col min="7716" max="7892" width="9.140625" style="121"/>
    <col min="7893" max="7893" width="12.140625" style="121" customWidth="1"/>
    <col min="7894" max="7894" width="44.5703125" style="121" customWidth="1"/>
    <col min="7895" max="7895" width="17.28515625" style="121" customWidth="1"/>
    <col min="7896" max="7896" width="6.28515625" style="121" customWidth="1"/>
    <col min="7897" max="7899" width="10.28515625" style="121" customWidth="1"/>
    <col min="7900" max="7900" width="11.5703125" style="121" customWidth="1"/>
    <col min="7901" max="7901" width="13.42578125" style="121" customWidth="1"/>
    <col min="7902" max="7902" width="12.85546875" style="121" customWidth="1"/>
    <col min="7903" max="7903" width="7.7109375" style="121" customWidth="1"/>
    <col min="7904" max="7904" width="13.85546875" style="121" customWidth="1"/>
    <col min="7905" max="7905" width="12" style="121" customWidth="1"/>
    <col min="7906" max="7906" width="9.28515625" style="121" customWidth="1"/>
    <col min="7907" max="7907" width="19.140625" style="121" customWidth="1"/>
    <col min="7908" max="7909" width="9.5703125" style="121" customWidth="1"/>
    <col min="7910" max="7911" width="8.28515625" style="121" customWidth="1"/>
    <col min="7912" max="7914" width="10" style="121" customWidth="1"/>
    <col min="7915" max="7915" width="10.140625" style="121" customWidth="1"/>
    <col min="7916" max="7916" width="8.7109375" style="121" customWidth="1"/>
    <col min="7917" max="7917" width="6.7109375" style="121" customWidth="1"/>
    <col min="7918" max="7918" width="9.140625" style="121" customWidth="1"/>
    <col min="7919" max="7919" width="12.42578125" style="121" customWidth="1"/>
    <col min="7920" max="7925" width="7" style="121" customWidth="1"/>
    <col min="7926" max="7926" width="11.140625" style="121" customWidth="1"/>
    <col min="7927" max="7927" width="6.7109375" style="121" customWidth="1"/>
    <col min="7928" max="7928" width="11.85546875" style="121" customWidth="1"/>
    <col min="7929" max="7929" width="13.42578125" style="121" customWidth="1"/>
    <col min="7930" max="7930" width="8" style="121" customWidth="1"/>
    <col min="7931" max="7931" width="10.28515625" style="121" customWidth="1"/>
    <col min="7932" max="7932" width="7" style="121" customWidth="1"/>
    <col min="7933" max="7933" width="10.140625" style="121" customWidth="1"/>
    <col min="7934" max="7934" width="11.85546875" style="121" customWidth="1"/>
    <col min="7935" max="7935" width="9" style="121" customWidth="1"/>
    <col min="7936" max="7937" width="8.28515625" style="121" customWidth="1"/>
    <col min="7938" max="7938" width="10.5703125" style="121" customWidth="1"/>
    <col min="7939" max="7939" width="19.28515625" style="121" customWidth="1"/>
    <col min="7940" max="7942" width="8.28515625" style="121" customWidth="1"/>
    <col min="7943" max="7943" width="10" style="121" customWidth="1"/>
    <col min="7944" max="7944" width="11.140625" style="121" customWidth="1"/>
    <col min="7945" max="7947" width="8.28515625" style="121" customWidth="1"/>
    <col min="7948" max="7948" width="9.85546875" style="121" customWidth="1"/>
    <col min="7949" max="7949" width="11.7109375" style="121" customWidth="1"/>
    <col min="7950" max="7952" width="8.28515625" style="121" customWidth="1"/>
    <col min="7953" max="7953" width="10" style="121" customWidth="1"/>
    <col min="7954" max="7954" width="11.140625" style="121" customWidth="1"/>
    <col min="7955" max="7957" width="8.28515625" style="121" customWidth="1"/>
    <col min="7958" max="7958" width="9.85546875" style="121" customWidth="1"/>
    <col min="7959" max="7959" width="11.7109375" style="121" customWidth="1"/>
    <col min="7960" max="7960" width="8.28515625" style="121" customWidth="1"/>
    <col min="7961" max="7961" width="14.5703125" style="121" customWidth="1"/>
    <col min="7962" max="7962" width="7" style="121" customWidth="1"/>
    <col min="7963" max="7963" width="10.85546875" style="121" customWidth="1"/>
    <col min="7964" max="7964" width="12.85546875" style="121" customWidth="1"/>
    <col min="7965" max="7965" width="8.42578125" style="121" customWidth="1"/>
    <col min="7966" max="7966" width="13" style="121" customWidth="1"/>
    <col min="7967" max="7967" width="6.7109375" style="121" customWidth="1"/>
    <col min="7968" max="7968" width="10.7109375" style="121" customWidth="1"/>
    <col min="7969" max="7969" width="11.85546875" style="121" customWidth="1"/>
    <col min="7970" max="7970" width="8.140625" style="121" customWidth="1"/>
    <col min="7971" max="7971" width="41.5703125" style="121" customWidth="1"/>
    <col min="7972" max="8148" width="9.140625" style="121"/>
    <col min="8149" max="8149" width="12.140625" style="121" customWidth="1"/>
    <col min="8150" max="8150" width="44.5703125" style="121" customWidth="1"/>
    <col min="8151" max="8151" width="17.28515625" style="121" customWidth="1"/>
    <col min="8152" max="8152" width="6.28515625" style="121" customWidth="1"/>
    <col min="8153" max="8155" width="10.28515625" style="121" customWidth="1"/>
    <col min="8156" max="8156" width="11.5703125" style="121" customWidth="1"/>
    <col min="8157" max="8157" width="13.42578125" style="121" customWidth="1"/>
    <col min="8158" max="8158" width="12.85546875" style="121" customWidth="1"/>
    <col min="8159" max="8159" width="7.7109375" style="121" customWidth="1"/>
    <col min="8160" max="8160" width="13.85546875" style="121" customWidth="1"/>
    <col min="8161" max="8161" width="12" style="121" customWidth="1"/>
    <col min="8162" max="8162" width="9.28515625" style="121" customWidth="1"/>
    <col min="8163" max="8163" width="19.140625" style="121" customWidth="1"/>
    <col min="8164" max="8165" width="9.5703125" style="121" customWidth="1"/>
    <col min="8166" max="8167" width="8.28515625" style="121" customWidth="1"/>
    <col min="8168" max="8170" width="10" style="121" customWidth="1"/>
    <col min="8171" max="8171" width="10.140625" style="121" customWidth="1"/>
    <col min="8172" max="8172" width="8.7109375" style="121" customWidth="1"/>
    <col min="8173" max="8173" width="6.7109375" style="121" customWidth="1"/>
    <col min="8174" max="8174" width="9.140625" style="121" customWidth="1"/>
    <col min="8175" max="8175" width="12.42578125" style="121" customWidth="1"/>
    <col min="8176" max="8181" width="7" style="121" customWidth="1"/>
    <col min="8182" max="8182" width="11.140625" style="121" customWidth="1"/>
    <col min="8183" max="8183" width="6.7109375" style="121" customWidth="1"/>
    <col min="8184" max="8184" width="11.85546875" style="121" customWidth="1"/>
    <col min="8185" max="8185" width="13.42578125" style="121" customWidth="1"/>
    <col min="8186" max="8186" width="8" style="121" customWidth="1"/>
    <col min="8187" max="8187" width="10.28515625" style="121" customWidth="1"/>
    <col min="8188" max="8188" width="7" style="121" customWidth="1"/>
    <col min="8189" max="8189" width="10.140625" style="121" customWidth="1"/>
    <col min="8190" max="8190" width="11.85546875" style="121" customWidth="1"/>
    <col min="8191" max="8191" width="9" style="121" customWidth="1"/>
    <col min="8192" max="8193" width="8.28515625" style="121" customWidth="1"/>
    <col min="8194" max="8194" width="10.5703125" style="121" customWidth="1"/>
    <col min="8195" max="8195" width="19.28515625" style="121" customWidth="1"/>
    <col min="8196" max="8198" width="8.28515625" style="121" customWidth="1"/>
    <col min="8199" max="8199" width="10" style="121" customWidth="1"/>
    <col min="8200" max="8200" width="11.140625" style="121" customWidth="1"/>
    <col min="8201" max="8203" width="8.28515625" style="121" customWidth="1"/>
    <col min="8204" max="8204" width="9.85546875" style="121" customWidth="1"/>
    <col min="8205" max="8205" width="11.7109375" style="121" customWidth="1"/>
    <col min="8206" max="8208" width="8.28515625" style="121" customWidth="1"/>
    <col min="8209" max="8209" width="10" style="121" customWidth="1"/>
    <col min="8210" max="8210" width="11.140625" style="121" customWidth="1"/>
    <col min="8211" max="8213" width="8.28515625" style="121" customWidth="1"/>
    <col min="8214" max="8214" width="9.85546875" style="121" customWidth="1"/>
    <col min="8215" max="8215" width="11.7109375" style="121" customWidth="1"/>
    <col min="8216" max="8216" width="8.28515625" style="121" customWidth="1"/>
    <col min="8217" max="8217" width="14.5703125" style="121" customWidth="1"/>
    <col min="8218" max="8218" width="7" style="121" customWidth="1"/>
    <col min="8219" max="8219" width="10.85546875" style="121" customWidth="1"/>
    <col min="8220" max="8220" width="12.85546875" style="121" customWidth="1"/>
    <col min="8221" max="8221" width="8.42578125" style="121" customWidth="1"/>
    <col min="8222" max="8222" width="13" style="121" customWidth="1"/>
    <col min="8223" max="8223" width="6.7109375" style="121" customWidth="1"/>
    <col min="8224" max="8224" width="10.7109375" style="121" customWidth="1"/>
    <col min="8225" max="8225" width="11.85546875" style="121" customWidth="1"/>
    <col min="8226" max="8226" width="8.140625" style="121" customWidth="1"/>
    <col min="8227" max="8227" width="41.5703125" style="121" customWidth="1"/>
    <col min="8228" max="8404" width="9.140625" style="121"/>
    <col min="8405" max="8405" width="12.140625" style="121" customWidth="1"/>
    <col min="8406" max="8406" width="44.5703125" style="121" customWidth="1"/>
    <col min="8407" max="8407" width="17.28515625" style="121" customWidth="1"/>
    <col min="8408" max="8408" width="6.28515625" style="121" customWidth="1"/>
    <col min="8409" max="8411" width="10.28515625" style="121" customWidth="1"/>
    <col min="8412" max="8412" width="11.5703125" style="121" customWidth="1"/>
    <col min="8413" max="8413" width="13.42578125" style="121" customWidth="1"/>
    <col min="8414" max="8414" width="12.85546875" style="121" customWidth="1"/>
    <col min="8415" max="8415" width="7.7109375" style="121" customWidth="1"/>
    <col min="8416" max="8416" width="13.85546875" style="121" customWidth="1"/>
    <col min="8417" max="8417" width="12" style="121" customWidth="1"/>
    <col min="8418" max="8418" width="9.28515625" style="121" customWidth="1"/>
    <col min="8419" max="8419" width="19.140625" style="121" customWidth="1"/>
    <col min="8420" max="8421" width="9.5703125" style="121" customWidth="1"/>
    <col min="8422" max="8423" width="8.28515625" style="121" customWidth="1"/>
    <col min="8424" max="8426" width="10" style="121" customWidth="1"/>
    <col min="8427" max="8427" width="10.140625" style="121" customWidth="1"/>
    <col min="8428" max="8428" width="8.7109375" style="121" customWidth="1"/>
    <col min="8429" max="8429" width="6.7109375" style="121" customWidth="1"/>
    <col min="8430" max="8430" width="9.140625" style="121" customWidth="1"/>
    <col min="8431" max="8431" width="12.42578125" style="121" customWidth="1"/>
    <col min="8432" max="8437" width="7" style="121" customWidth="1"/>
    <col min="8438" max="8438" width="11.140625" style="121" customWidth="1"/>
    <col min="8439" max="8439" width="6.7109375" style="121" customWidth="1"/>
    <col min="8440" max="8440" width="11.85546875" style="121" customWidth="1"/>
    <col min="8441" max="8441" width="13.42578125" style="121" customWidth="1"/>
    <col min="8442" max="8442" width="8" style="121" customWidth="1"/>
    <col min="8443" max="8443" width="10.28515625" style="121" customWidth="1"/>
    <col min="8444" max="8444" width="7" style="121" customWidth="1"/>
    <col min="8445" max="8445" width="10.140625" style="121" customWidth="1"/>
    <col min="8446" max="8446" width="11.85546875" style="121" customWidth="1"/>
    <col min="8447" max="8447" width="9" style="121" customWidth="1"/>
    <col min="8448" max="8449" width="8.28515625" style="121" customWidth="1"/>
    <col min="8450" max="8450" width="10.5703125" style="121" customWidth="1"/>
    <col min="8451" max="8451" width="19.28515625" style="121" customWidth="1"/>
    <col min="8452" max="8454" width="8.28515625" style="121" customWidth="1"/>
    <col min="8455" max="8455" width="10" style="121" customWidth="1"/>
    <col min="8456" max="8456" width="11.140625" style="121" customWidth="1"/>
    <col min="8457" max="8459" width="8.28515625" style="121" customWidth="1"/>
    <col min="8460" max="8460" width="9.85546875" style="121" customWidth="1"/>
    <col min="8461" max="8461" width="11.7109375" style="121" customWidth="1"/>
    <col min="8462" max="8464" width="8.28515625" style="121" customWidth="1"/>
    <col min="8465" max="8465" width="10" style="121" customWidth="1"/>
    <col min="8466" max="8466" width="11.140625" style="121" customWidth="1"/>
    <col min="8467" max="8469" width="8.28515625" style="121" customWidth="1"/>
    <col min="8470" max="8470" width="9.85546875" style="121" customWidth="1"/>
    <col min="8471" max="8471" width="11.7109375" style="121" customWidth="1"/>
    <col min="8472" max="8472" width="8.28515625" style="121" customWidth="1"/>
    <col min="8473" max="8473" width="14.5703125" style="121" customWidth="1"/>
    <col min="8474" max="8474" width="7" style="121" customWidth="1"/>
    <col min="8475" max="8475" width="10.85546875" style="121" customWidth="1"/>
    <col min="8476" max="8476" width="12.85546875" style="121" customWidth="1"/>
    <col min="8477" max="8477" width="8.42578125" style="121" customWidth="1"/>
    <col min="8478" max="8478" width="13" style="121" customWidth="1"/>
    <col min="8479" max="8479" width="6.7109375" style="121" customWidth="1"/>
    <col min="8480" max="8480" width="10.7109375" style="121" customWidth="1"/>
    <col min="8481" max="8481" width="11.85546875" style="121" customWidth="1"/>
    <col min="8482" max="8482" width="8.140625" style="121" customWidth="1"/>
    <col min="8483" max="8483" width="41.5703125" style="121" customWidth="1"/>
    <col min="8484" max="8660" width="9.140625" style="121"/>
    <col min="8661" max="8661" width="12.140625" style="121" customWidth="1"/>
    <col min="8662" max="8662" width="44.5703125" style="121" customWidth="1"/>
    <col min="8663" max="8663" width="17.28515625" style="121" customWidth="1"/>
    <col min="8664" max="8664" width="6.28515625" style="121" customWidth="1"/>
    <col min="8665" max="8667" width="10.28515625" style="121" customWidth="1"/>
    <col min="8668" max="8668" width="11.5703125" style="121" customWidth="1"/>
    <col min="8669" max="8669" width="13.42578125" style="121" customWidth="1"/>
    <col min="8670" max="8670" width="12.85546875" style="121" customWidth="1"/>
    <col min="8671" max="8671" width="7.7109375" style="121" customWidth="1"/>
    <col min="8672" max="8672" width="13.85546875" style="121" customWidth="1"/>
    <col min="8673" max="8673" width="12" style="121" customWidth="1"/>
    <col min="8674" max="8674" width="9.28515625" style="121" customWidth="1"/>
    <col min="8675" max="8675" width="19.140625" style="121" customWidth="1"/>
    <col min="8676" max="8677" width="9.5703125" style="121" customWidth="1"/>
    <col min="8678" max="8679" width="8.28515625" style="121" customWidth="1"/>
    <col min="8680" max="8682" width="10" style="121" customWidth="1"/>
    <col min="8683" max="8683" width="10.140625" style="121" customWidth="1"/>
    <col min="8684" max="8684" width="8.7109375" style="121" customWidth="1"/>
    <col min="8685" max="8685" width="6.7109375" style="121" customWidth="1"/>
    <col min="8686" max="8686" width="9.140625" style="121" customWidth="1"/>
    <col min="8687" max="8687" width="12.42578125" style="121" customWidth="1"/>
    <col min="8688" max="8693" width="7" style="121" customWidth="1"/>
    <col min="8694" max="8694" width="11.140625" style="121" customWidth="1"/>
    <col min="8695" max="8695" width="6.7109375" style="121" customWidth="1"/>
    <col min="8696" max="8696" width="11.85546875" style="121" customWidth="1"/>
    <col min="8697" max="8697" width="13.42578125" style="121" customWidth="1"/>
    <col min="8698" max="8698" width="8" style="121" customWidth="1"/>
    <col min="8699" max="8699" width="10.28515625" style="121" customWidth="1"/>
    <col min="8700" max="8700" width="7" style="121" customWidth="1"/>
    <col min="8701" max="8701" width="10.140625" style="121" customWidth="1"/>
    <col min="8702" max="8702" width="11.85546875" style="121" customWidth="1"/>
    <col min="8703" max="8703" width="9" style="121" customWidth="1"/>
    <col min="8704" max="8705" width="8.28515625" style="121" customWidth="1"/>
    <col min="8706" max="8706" width="10.5703125" style="121" customWidth="1"/>
    <col min="8707" max="8707" width="19.28515625" style="121" customWidth="1"/>
    <col min="8708" max="8710" width="8.28515625" style="121" customWidth="1"/>
    <col min="8711" max="8711" width="10" style="121" customWidth="1"/>
    <col min="8712" max="8712" width="11.140625" style="121" customWidth="1"/>
    <col min="8713" max="8715" width="8.28515625" style="121" customWidth="1"/>
    <col min="8716" max="8716" width="9.85546875" style="121" customWidth="1"/>
    <col min="8717" max="8717" width="11.7109375" style="121" customWidth="1"/>
    <col min="8718" max="8720" width="8.28515625" style="121" customWidth="1"/>
    <col min="8721" max="8721" width="10" style="121" customWidth="1"/>
    <col min="8722" max="8722" width="11.140625" style="121" customWidth="1"/>
    <col min="8723" max="8725" width="8.28515625" style="121" customWidth="1"/>
    <col min="8726" max="8726" width="9.85546875" style="121" customWidth="1"/>
    <col min="8727" max="8727" width="11.7109375" style="121" customWidth="1"/>
    <col min="8728" max="8728" width="8.28515625" style="121" customWidth="1"/>
    <col min="8729" max="8729" width="14.5703125" style="121" customWidth="1"/>
    <col min="8730" max="8730" width="7" style="121" customWidth="1"/>
    <col min="8731" max="8731" width="10.85546875" style="121" customWidth="1"/>
    <col min="8732" max="8732" width="12.85546875" style="121" customWidth="1"/>
    <col min="8733" max="8733" width="8.42578125" style="121" customWidth="1"/>
    <col min="8734" max="8734" width="13" style="121" customWidth="1"/>
    <col min="8735" max="8735" width="6.7109375" style="121" customWidth="1"/>
    <col min="8736" max="8736" width="10.7109375" style="121" customWidth="1"/>
    <col min="8737" max="8737" width="11.85546875" style="121" customWidth="1"/>
    <col min="8738" max="8738" width="8.140625" style="121" customWidth="1"/>
    <col min="8739" max="8739" width="41.5703125" style="121" customWidth="1"/>
    <col min="8740" max="8916" width="9.140625" style="121"/>
    <col min="8917" max="8917" width="12.140625" style="121" customWidth="1"/>
    <col min="8918" max="8918" width="44.5703125" style="121" customWidth="1"/>
    <col min="8919" max="8919" width="17.28515625" style="121" customWidth="1"/>
    <col min="8920" max="8920" width="6.28515625" style="121" customWidth="1"/>
    <col min="8921" max="8923" width="10.28515625" style="121" customWidth="1"/>
    <col min="8924" max="8924" width="11.5703125" style="121" customWidth="1"/>
    <col min="8925" max="8925" width="13.42578125" style="121" customWidth="1"/>
    <col min="8926" max="8926" width="12.85546875" style="121" customWidth="1"/>
    <col min="8927" max="8927" width="7.7109375" style="121" customWidth="1"/>
    <col min="8928" max="8928" width="13.85546875" style="121" customWidth="1"/>
    <col min="8929" max="8929" width="12" style="121" customWidth="1"/>
    <col min="8930" max="8930" width="9.28515625" style="121" customWidth="1"/>
    <col min="8931" max="8931" width="19.140625" style="121" customWidth="1"/>
    <col min="8932" max="8933" width="9.5703125" style="121" customWidth="1"/>
    <col min="8934" max="8935" width="8.28515625" style="121" customWidth="1"/>
    <col min="8936" max="8938" width="10" style="121" customWidth="1"/>
    <col min="8939" max="8939" width="10.140625" style="121" customWidth="1"/>
    <col min="8940" max="8940" width="8.7109375" style="121" customWidth="1"/>
    <col min="8941" max="8941" width="6.7109375" style="121" customWidth="1"/>
    <col min="8942" max="8942" width="9.140625" style="121" customWidth="1"/>
    <col min="8943" max="8943" width="12.42578125" style="121" customWidth="1"/>
    <col min="8944" max="8949" width="7" style="121" customWidth="1"/>
    <col min="8950" max="8950" width="11.140625" style="121" customWidth="1"/>
    <col min="8951" max="8951" width="6.7109375" style="121" customWidth="1"/>
    <col min="8952" max="8952" width="11.85546875" style="121" customWidth="1"/>
    <col min="8953" max="8953" width="13.42578125" style="121" customWidth="1"/>
    <col min="8954" max="8954" width="8" style="121" customWidth="1"/>
    <col min="8955" max="8955" width="10.28515625" style="121" customWidth="1"/>
    <col min="8956" max="8956" width="7" style="121" customWidth="1"/>
    <col min="8957" max="8957" width="10.140625" style="121" customWidth="1"/>
    <col min="8958" max="8958" width="11.85546875" style="121" customWidth="1"/>
    <col min="8959" max="8959" width="9" style="121" customWidth="1"/>
    <col min="8960" max="8961" width="8.28515625" style="121" customWidth="1"/>
    <col min="8962" max="8962" width="10.5703125" style="121" customWidth="1"/>
    <col min="8963" max="8963" width="19.28515625" style="121" customWidth="1"/>
    <col min="8964" max="8966" width="8.28515625" style="121" customWidth="1"/>
    <col min="8967" max="8967" width="10" style="121" customWidth="1"/>
    <col min="8968" max="8968" width="11.140625" style="121" customWidth="1"/>
    <col min="8969" max="8971" width="8.28515625" style="121" customWidth="1"/>
    <col min="8972" max="8972" width="9.85546875" style="121" customWidth="1"/>
    <col min="8973" max="8973" width="11.7109375" style="121" customWidth="1"/>
    <col min="8974" max="8976" width="8.28515625" style="121" customWidth="1"/>
    <col min="8977" max="8977" width="10" style="121" customWidth="1"/>
    <col min="8978" max="8978" width="11.140625" style="121" customWidth="1"/>
    <col min="8979" max="8981" width="8.28515625" style="121" customWidth="1"/>
    <col min="8982" max="8982" width="9.85546875" style="121" customWidth="1"/>
    <col min="8983" max="8983" width="11.7109375" style="121" customWidth="1"/>
    <col min="8984" max="8984" width="8.28515625" style="121" customWidth="1"/>
    <col min="8985" max="8985" width="14.5703125" style="121" customWidth="1"/>
    <col min="8986" max="8986" width="7" style="121" customWidth="1"/>
    <col min="8987" max="8987" width="10.85546875" style="121" customWidth="1"/>
    <col min="8988" max="8988" width="12.85546875" style="121" customWidth="1"/>
    <col min="8989" max="8989" width="8.42578125" style="121" customWidth="1"/>
    <col min="8990" max="8990" width="13" style="121" customWidth="1"/>
    <col min="8991" max="8991" width="6.7109375" style="121" customWidth="1"/>
    <col min="8992" max="8992" width="10.7109375" style="121" customWidth="1"/>
    <col min="8993" max="8993" width="11.85546875" style="121" customWidth="1"/>
    <col min="8994" max="8994" width="8.140625" style="121" customWidth="1"/>
    <col min="8995" max="8995" width="41.5703125" style="121" customWidth="1"/>
    <col min="8996" max="9172" width="9.140625" style="121"/>
    <col min="9173" max="9173" width="12.140625" style="121" customWidth="1"/>
    <col min="9174" max="9174" width="44.5703125" style="121" customWidth="1"/>
    <col min="9175" max="9175" width="17.28515625" style="121" customWidth="1"/>
    <col min="9176" max="9176" width="6.28515625" style="121" customWidth="1"/>
    <col min="9177" max="9179" width="10.28515625" style="121" customWidth="1"/>
    <col min="9180" max="9180" width="11.5703125" style="121" customWidth="1"/>
    <col min="9181" max="9181" width="13.42578125" style="121" customWidth="1"/>
    <col min="9182" max="9182" width="12.85546875" style="121" customWidth="1"/>
    <col min="9183" max="9183" width="7.7109375" style="121" customWidth="1"/>
    <col min="9184" max="9184" width="13.85546875" style="121" customWidth="1"/>
    <col min="9185" max="9185" width="12" style="121" customWidth="1"/>
    <col min="9186" max="9186" width="9.28515625" style="121" customWidth="1"/>
    <col min="9187" max="9187" width="19.140625" style="121" customWidth="1"/>
    <col min="9188" max="9189" width="9.5703125" style="121" customWidth="1"/>
    <col min="9190" max="9191" width="8.28515625" style="121" customWidth="1"/>
    <col min="9192" max="9194" width="10" style="121" customWidth="1"/>
    <col min="9195" max="9195" width="10.140625" style="121" customWidth="1"/>
    <col min="9196" max="9196" width="8.7109375" style="121" customWidth="1"/>
    <col min="9197" max="9197" width="6.7109375" style="121" customWidth="1"/>
    <col min="9198" max="9198" width="9.140625" style="121" customWidth="1"/>
    <col min="9199" max="9199" width="12.42578125" style="121" customWidth="1"/>
    <col min="9200" max="9205" width="7" style="121" customWidth="1"/>
    <col min="9206" max="9206" width="11.140625" style="121" customWidth="1"/>
    <col min="9207" max="9207" width="6.7109375" style="121" customWidth="1"/>
    <col min="9208" max="9208" width="11.85546875" style="121" customWidth="1"/>
    <col min="9209" max="9209" width="13.42578125" style="121" customWidth="1"/>
    <col min="9210" max="9210" width="8" style="121" customWidth="1"/>
    <col min="9211" max="9211" width="10.28515625" style="121" customWidth="1"/>
    <col min="9212" max="9212" width="7" style="121" customWidth="1"/>
    <col min="9213" max="9213" width="10.140625" style="121" customWidth="1"/>
    <col min="9214" max="9214" width="11.85546875" style="121" customWidth="1"/>
    <col min="9215" max="9215" width="9" style="121" customWidth="1"/>
    <col min="9216" max="9217" width="8.28515625" style="121" customWidth="1"/>
    <col min="9218" max="9218" width="10.5703125" style="121" customWidth="1"/>
    <col min="9219" max="9219" width="19.28515625" style="121" customWidth="1"/>
    <col min="9220" max="9222" width="8.28515625" style="121" customWidth="1"/>
    <col min="9223" max="9223" width="10" style="121" customWidth="1"/>
    <col min="9224" max="9224" width="11.140625" style="121" customWidth="1"/>
    <col min="9225" max="9227" width="8.28515625" style="121" customWidth="1"/>
    <col min="9228" max="9228" width="9.85546875" style="121" customWidth="1"/>
    <col min="9229" max="9229" width="11.7109375" style="121" customWidth="1"/>
    <col min="9230" max="9232" width="8.28515625" style="121" customWidth="1"/>
    <col min="9233" max="9233" width="10" style="121" customWidth="1"/>
    <col min="9234" max="9234" width="11.140625" style="121" customWidth="1"/>
    <col min="9235" max="9237" width="8.28515625" style="121" customWidth="1"/>
    <col min="9238" max="9238" width="9.85546875" style="121" customWidth="1"/>
    <col min="9239" max="9239" width="11.7109375" style="121" customWidth="1"/>
    <col min="9240" max="9240" width="8.28515625" style="121" customWidth="1"/>
    <col min="9241" max="9241" width="14.5703125" style="121" customWidth="1"/>
    <col min="9242" max="9242" width="7" style="121" customWidth="1"/>
    <col min="9243" max="9243" width="10.85546875" style="121" customWidth="1"/>
    <col min="9244" max="9244" width="12.85546875" style="121" customWidth="1"/>
    <col min="9245" max="9245" width="8.42578125" style="121" customWidth="1"/>
    <col min="9246" max="9246" width="13" style="121" customWidth="1"/>
    <col min="9247" max="9247" width="6.7109375" style="121" customWidth="1"/>
    <col min="9248" max="9248" width="10.7109375" style="121" customWidth="1"/>
    <col min="9249" max="9249" width="11.85546875" style="121" customWidth="1"/>
    <col min="9250" max="9250" width="8.140625" style="121" customWidth="1"/>
    <col min="9251" max="9251" width="41.5703125" style="121" customWidth="1"/>
    <col min="9252" max="9428" width="9.140625" style="121"/>
    <col min="9429" max="9429" width="12.140625" style="121" customWidth="1"/>
    <col min="9430" max="9430" width="44.5703125" style="121" customWidth="1"/>
    <col min="9431" max="9431" width="17.28515625" style="121" customWidth="1"/>
    <col min="9432" max="9432" width="6.28515625" style="121" customWidth="1"/>
    <col min="9433" max="9435" width="10.28515625" style="121" customWidth="1"/>
    <col min="9436" max="9436" width="11.5703125" style="121" customWidth="1"/>
    <col min="9437" max="9437" width="13.42578125" style="121" customWidth="1"/>
    <col min="9438" max="9438" width="12.85546875" style="121" customWidth="1"/>
    <col min="9439" max="9439" width="7.7109375" style="121" customWidth="1"/>
    <col min="9440" max="9440" width="13.85546875" style="121" customWidth="1"/>
    <col min="9441" max="9441" width="12" style="121" customWidth="1"/>
    <col min="9442" max="9442" width="9.28515625" style="121" customWidth="1"/>
    <col min="9443" max="9443" width="19.140625" style="121" customWidth="1"/>
    <col min="9444" max="9445" width="9.5703125" style="121" customWidth="1"/>
    <col min="9446" max="9447" width="8.28515625" style="121" customWidth="1"/>
    <col min="9448" max="9450" width="10" style="121" customWidth="1"/>
    <col min="9451" max="9451" width="10.140625" style="121" customWidth="1"/>
    <col min="9452" max="9452" width="8.7109375" style="121" customWidth="1"/>
    <col min="9453" max="9453" width="6.7109375" style="121" customWidth="1"/>
    <col min="9454" max="9454" width="9.140625" style="121" customWidth="1"/>
    <col min="9455" max="9455" width="12.42578125" style="121" customWidth="1"/>
    <col min="9456" max="9461" width="7" style="121" customWidth="1"/>
    <col min="9462" max="9462" width="11.140625" style="121" customWidth="1"/>
    <col min="9463" max="9463" width="6.7109375" style="121" customWidth="1"/>
    <col min="9464" max="9464" width="11.85546875" style="121" customWidth="1"/>
    <col min="9465" max="9465" width="13.42578125" style="121" customWidth="1"/>
    <col min="9466" max="9466" width="8" style="121" customWidth="1"/>
    <col min="9467" max="9467" width="10.28515625" style="121" customWidth="1"/>
    <col min="9468" max="9468" width="7" style="121" customWidth="1"/>
    <col min="9469" max="9469" width="10.140625" style="121" customWidth="1"/>
    <col min="9470" max="9470" width="11.85546875" style="121" customWidth="1"/>
    <col min="9471" max="9471" width="9" style="121" customWidth="1"/>
    <col min="9472" max="9473" width="8.28515625" style="121" customWidth="1"/>
    <col min="9474" max="9474" width="10.5703125" style="121" customWidth="1"/>
    <col min="9475" max="9475" width="19.28515625" style="121" customWidth="1"/>
    <col min="9476" max="9478" width="8.28515625" style="121" customWidth="1"/>
    <col min="9479" max="9479" width="10" style="121" customWidth="1"/>
    <col min="9480" max="9480" width="11.140625" style="121" customWidth="1"/>
    <col min="9481" max="9483" width="8.28515625" style="121" customWidth="1"/>
    <col min="9484" max="9484" width="9.85546875" style="121" customWidth="1"/>
    <col min="9485" max="9485" width="11.7109375" style="121" customWidth="1"/>
    <col min="9486" max="9488" width="8.28515625" style="121" customWidth="1"/>
    <col min="9489" max="9489" width="10" style="121" customWidth="1"/>
    <col min="9490" max="9490" width="11.140625" style="121" customWidth="1"/>
    <col min="9491" max="9493" width="8.28515625" style="121" customWidth="1"/>
    <col min="9494" max="9494" width="9.85546875" style="121" customWidth="1"/>
    <col min="9495" max="9495" width="11.7109375" style="121" customWidth="1"/>
    <col min="9496" max="9496" width="8.28515625" style="121" customWidth="1"/>
    <col min="9497" max="9497" width="14.5703125" style="121" customWidth="1"/>
    <col min="9498" max="9498" width="7" style="121" customWidth="1"/>
    <col min="9499" max="9499" width="10.85546875" style="121" customWidth="1"/>
    <col min="9500" max="9500" width="12.85546875" style="121" customWidth="1"/>
    <col min="9501" max="9501" width="8.42578125" style="121" customWidth="1"/>
    <col min="9502" max="9502" width="13" style="121" customWidth="1"/>
    <col min="9503" max="9503" width="6.7109375" style="121" customWidth="1"/>
    <col min="9504" max="9504" width="10.7109375" style="121" customWidth="1"/>
    <col min="9505" max="9505" width="11.85546875" style="121" customWidth="1"/>
    <col min="9506" max="9506" width="8.140625" style="121" customWidth="1"/>
    <col min="9507" max="9507" width="41.5703125" style="121" customWidth="1"/>
    <col min="9508" max="9684" width="9.140625" style="121"/>
    <col min="9685" max="9685" width="12.140625" style="121" customWidth="1"/>
    <col min="9686" max="9686" width="44.5703125" style="121" customWidth="1"/>
    <col min="9687" max="9687" width="17.28515625" style="121" customWidth="1"/>
    <col min="9688" max="9688" width="6.28515625" style="121" customWidth="1"/>
    <col min="9689" max="9691" width="10.28515625" style="121" customWidth="1"/>
    <col min="9692" max="9692" width="11.5703125" style="121" customWidth="1"/>
    <col min="9693" max="9693" width="13.42578125" style="121" customWidth="1"/>
    <col min="9694" max="9694" width="12.85546875" style="121" customWidth="1"/>
    <col min="9695" max="9695" width="7.7109375" style="121" customWidth="1"/>
    <col min="9696" max="9696" width="13.85546875" style="121" customWidth="1"/>
    <col min="9697" max="9697" width="12" style="121" customWidth="1"/>
    <col min="9698" max="9698" width="9.28515625" style="121" customWidth="1"/>
    <col min="9699" max="9699" width="19.140625" style="121" customWidth="1"/>
    <col min="9700" max="9701" width="9.5703125" style="121" customWidth="1"/>
    <col min="9702" max="9703" width="8.28515625" style="121" customWidth="1"/>
    <col min="9704" max="9706" width="10" style="121" customWidth="1"/>
    <col min="9707" max="9707" width="10.140625" style="121" customWidth="1"/>
    <col min="9708" max="9708" width="8.7109375" style="121" customWidth="1"/>
    <col min="9709" max="9709" width="6.7109375" style="121" customWidth="1"/>
    <col min="9710" max="9710" width="9.140625" style="121" customWidth="1"/>
    <col min="9711" max="9711" width="12.42578125" style="121" customWidth="1"/>
    <col min="9712" max="9717" width="7" style="121" customWidth="1"/>
    <col min="9718" max="9718" width="11.140625" style="121" customWidth="1"/>
    <col min="9719" max="9719" width="6.7109375" style="121" customWidth="1"/>
    <col min="9720" max="9720" width="11.85546875" style="121" customWidth="1"/>
    <col min="9721" max="9721" width="13.42578125" style="121" customWidth="1"/>
    <col min="9722" max="9722" width="8" style="121" customWidth="1"/>
    <col min="9723" max="9723" width="10.28515625" style="121" customWidth="1"/>
    <col min="9724" max="9724" width="7" style="121" customWidth="1"/>
    <col min="9725" max="9725" width="10.140625" style="121" customWidth="1"/>
    <col min="9726" max="9726" width="11.85546875" style="121" customWidth="1"/>
    <col min="9727" max="9727" width="9" style="121" customWidth="1"/>
    <col min="9728" max="9729" width="8.28515625" style="121" customWidth="1"/>
    <col min="9730" max="9730" width="10.5703125" style="121" customWidth="1"/>
    <col min="9731" max="9731" width="19.28515625" style="121" customWidth="1"/>
    <col min="9732" max="9734" width="8.28515625" style="121" customWidth="1"/>
    <col min="9735" max="9735" width="10" style="121" customWidth="1"/>
    <col min="9736" max="9736" width="11.140625" style="121" customWidth="1"/>
    <col min="9737" max="9739" width="8.28515625" style="121" customWidth="1"/>
    <col min="9740" max="9740" width="9.85546875" style="121" customWidth="1"/>
    <col min="9741" max="9741" width="11.7109375" style="121" customWidth="1"/>
    <col min="9742" max="9744" width="8.28515625" style="121" customWidth="1"/>
    <col min="9745" max="9745" width="10" style="121" customWidth="1"/>
    <col min="9746" max="9746" width="11.140625" style="121" customWidth="1"/>
    <col min="9747" max="9749" width="8.28515625" style="121" customWidth="1"/>
    <col min="9750" max="9750" width="9.85546875" style="121" customWidth="1"/>
    <col min="9751" max="9751" width="11.7109375" style="121" customWidth="1"/>
    <col min="9752" max="9752" width="8.28515625" style="121" customWidth="1"/>
    <col min="9753" max="9753" width="14.5703125" style="121" customWidth="1"/>
    <col min="9754" max="9754" width="7" style="121" customWidth="1"/>
    <col min="9755" max="9755" width="10.85546875" style="121" customWidth="1"/>
    <col min="9756" max="9756" width="12.85546875" style="121" customWidth="1"/>
    <col min="9757" max="9757" width="8.42578125" style="121" customWidth="1"/>
    <col min="9758" max="9758" width="13" style="121" customWidth="1"/>
    <col min="9759" max="9759" width="6.7109375" style="121" customWidth="1"/>
    <col min="9760" max="9760" width="10.7109375" style="121" customWidth="1"/>
    <col min="9761" max="9761" width="11.85546875" style="121" customWidth="1"/>
    <col min="9762" max="9762" width="8.140625" style="121" customWidth="1"/>
    <col min="9763" max="9763" width="41.5703125" style="121" customWidth="1"/>
    <col min="9764" max="9940" width="9.140625" style="121"/>
    <col min="9941" max="9941" width="12.140625" style="121" customWidth="1"/>
    <col min="9942" max="9942" width="44.5703125" style="121" customWidth="1"/>
    <col min="9943" max="9943" width="17.28515625" style="121" customWidth="1"/>
    <col min="9944" max="9944" width="6.28515625" style="121" customWidth="1"/>
    <col min="9945" max="9947" width="10.28515625" style="121" customWidth="1"/>
    <col min="9948" max="9948" width="11.5703125" style="121" customWidth="1"/>
    <col min="9949" max="9949" width="13.42578125" style="121" customWidth="1"/>
    <col min="9950" max="9950" width="12.85546875" style="121" customWidth="1"/>
    <col min="9951" max="9951" width="7.7109375" style="121" customWidth="1"/>
    <col min="9952" max="9952" width="13.85546875" style="121" customWidth="1"/>
    <col min="9953" max="9953" width="12" style="121" customWidth="1"/>
    <col min="9954" max="9954" width="9.28515625" style="121" customWidth="1"/>
    <col min="9955" max="9955" width="19.140625" style="121" customWidth="1"/>
    <col min="9956" max="9957" width="9.5703125" style="121" customWidth="1"/>
    <col min="9958" max="9959" width="8.28515625" style="121" customWidth="1"/>
    <col min="9960" max="9962" width="10" style="121" customWidth="1"/>
    <col min="9963" max="9963" width="10.140625" style="121" customWidth="1"/>
    <col min="9964" max="9964" width="8.7109375" style="121" customWidth="1"/>
    <col min="9965" max="9965" width="6.7109375" style="121" customWidth="1"/>
    <col min="9966" max="9966" width="9.140625" style="121" customWidth="1"/>
    <col min="9967" max="9967" width="12.42578125" style="121" customWidth="1"/>
    <col min="9968" max="9973" width="7" style="121" customWidth="1"/>
    <col min="9974" max="9974" width="11.140625" style="121" customWidth="1"/>
    <col min="9975" max="9975" width="6.7109375" style="121" customWidth="1"/>
    <col min="9976" max="9976" width="11.85546875" style="121" customWidth="1"/>
    <col min="9977" max="9977" width="13.42578125" style="121" customWidth="1"/>
    <col min="9978" max="9978" width="8" style="121" customWidth="1"/>
    <col min="9979" max="9979" width="10.28515625" style="121" customWidth="1"/>
    <col min="9980" max="9980" width="7" style="121" customWidth="1"/>
    <col min="9981" max="9981" width="10.140625" style="121" customWidth="1"/>
    <col min="9982" max="9982" width="11.85546875" style="121" customWidth="1"/>
    <col min="9983" max="9983" width="9" style="121" customWidth="1"/>
    <col min="9984" max="9985" width="8.28515625" style="121" customWidth="1"/>
    <col min="9986" max="9986" width="10.5703125" style="121" customWidth="1"/>
    <col min="9987" max="9987" width="19.28515625" style="121" customWidth="1"/>
    <col min="9988" max="9990" width="8.28515625" style="121" customWidth="1"/>
    <col min="9991" max="9991" width="10" style="121" customWidth="1"/>
    <col min="9992" max="9992" width="11.140625" style="121" customWidth="1"/>
    <col min="9993" max="9995" width="8.28515625" style="121" customWidth="1"/>
    <col min="9996" max="9996" width="9.85546875" style="121" customWidth="1"/>
    <col min="9997" max="9997" width="11.7109375" style="121" customWidth="1"/>
    <col min="9998" max="10000" width="8.28515625" style="121" customWidth="1"/>
    <col min="10001" max="10001" width="10" style="121" customWidth="1"/>
    <col min="10002" max="10002" width="11.140625" style="121" customWidth="1"/>
    <col min="10003" max="10005" width="8.28515625" style="121" customWidth="1"/>
    <col min="10006" max="10006" width="9.85546875" style="121" customWidth="1"/>
    <col min="10007" max="10007" width="11.7109375" style="121" customWidth="1"/>
    <col min="10008" max="10008" width="8.28515625" style="121" customWidth="1"/>
    <col min="10009" max="10009" width="14.5703125" style="121" customWidth="1"/>
    <col min="10010" max="10010" width="7" style="121" customWidth="1"/>
    <col min="10011" max="10011" width="10.85546875" style="121" customWidth="1"/>
    <col min="10012" max="10012" width="12.85546875" style="121" customWidth="1"/>
    <col min="10013" max="10013" width="8.42578125" style="121" customWidth="1"/>
    <col min="10014" max="10014" width="13" style="121" customWidth="1"/>
    <col min="10015" max="10015" width="6.7109375" style="121" customWidth="1"/>
    <col min="10016" max="10016" width="10.7109375" style="121" customWidth="1"/>
    <col min="10017" max="10017" width="11.85546875" style="121" customWidth="1"/>
    <col min="10018" max="10018" width="8.140625" style="121" customWidth="1"/>
    <col min="10019" max="10019" width="41.5703125" style="121" customWidth="1"/>
    <col min="10020" max="10196" width="9.140625" style="121"/>
    <col min="10197" max="10197" width="12.140625" style="121" customWidth="1"/>
    <col min="10198" max="10198" width="44.5703125" style="121" customWidth="1"/>
    <col min="10199" max="10199" width="17.28515625" style="121" customWidth="1"/>
    <col min="10200" max="10200" width="6.28515625" style="121" customWidth="1"/>
    <col min="10201" max="10203" width="10.28515625" style="121" customWidth="1"/>
    <col min="10204" max="10204" width="11.5703125" style="121" customWidth="1"/>
    <col min="10205" max="10205" width="13.42578125" style="121" customWidth="1"/>
    <col min="10206" max="10206" width="12.85546875" style="121" customWidth="1"/>
    <col min="10207" max="10207" width="7.7109375" style="121" customWidth="1"/>
    <col min="10208" max="10208" width="13.85546875" style="121" customWidth="1"/>
    <col min="10209" max="10209" width="12" style="121" customWidth="1"/>
    <col min="10210" max="10210" width="9.28515625" style="121" customWidth="1"/>
    <col min="10211" max="10211" width="19.140625" style="121" customWidth="1"/>
    <col min="10212" max="10213" width="9.5703125" style="121" customWidth="1"/>
    <col min="10214" max="10215" width="8.28515625" style="121" customWidth="1"/>
    <col min="10216" max="10218" width="10" style="121" customWidth="1"/>
    <col min="10219" max="10219" width="10.140625" style="121" customWidth="1"/>
    <col min="10220" max="10220" width="8.7109375" style="121" customWidth="1"/>
    <col min="10221" max="10221" width="6.7109375" style="121" customWidth="1"/>
    <col min="10222" max="10222" width="9.140625" style="121" customWidth="1"/>
    <col min="10223" max="10223" width="12.42578125" style="121" customWidth="1"/>
    <col min="10224" max="10229" width="7" style="121" customWidth="1"/>
    <col min="10230" max="10230" width="11.140625" style="121" customWidth="1"/>
    <col min="10231" max="10231" width="6.7109375" style="121" customWidth="1"/>
    <col min="10232" max="10232" width="11.85546875" style="121" customWidth="1"/>
    <col min="10233" max="10233" width="13.42578125" style="121" customWidth="1"/>
    <col min="10234" max="10234" width="8" style="121" customWidth="1"/>
    <col min="10235" max="10235" width="10.28515625" style="121" customWidth="1"/>
    <col min="10236" max="10236" width="7" style="121" customWidth="1"/>
    <col min="10237" max="10237" width="10.140625" style="121" customWidth="1"/>
    <col min="10238" max="10238" width="11.85546875" style="121" customWidth="1"/>
    <col min="10239" max="10239" width="9" style="121" customWidth="1"/>
    <col min="10240" max="10241" width="8.28515625" style="121" customWidth="1"/>
    <col min="10242" max="10242" width="10.5703125" style="121" customWidth="1"/>
    <col min="10243" max="10243" width="19.28515625" style="121" customWidth="1"/>
    <col min="10244" max="10246" width="8.28515625" style="121" customWidth="1"/>
    <col min="10247" max="10247" width="10" style="121" customWidth="1"/>
    <col min="10248" max="10248" width="11.140625" style="121" customWidth="1"/>
    <col min="10249" max="10251" width="8.28515625" style="121" customWidth="1"/>
    <col min="10252" max="10252" width="9.85546875" style="121" customWidth="1"/>
    <col min="10253" max="10253" width="11.7109375" style="121" customWidth="1"/>
    <col min="10254" max="10256" width="8.28515625" style="121" customWidth="1"/>
    <col min="10257" max="10257" width="10" style="121" customWidth="1"/>
    <col min="10258" max="10258" width="11.140625" style="121" customWidth="1"/>
    <col min="10259" max="10261" width="8.28515625" style="121" customWidth="1"/>
    <col min="10262" max="10262" width="9.85546875" style="121" customWidth="1"/>
    <col min="10263" max="10263" width="11.7109375" style="121" customWidth="1"/>
    <col min="10264" max="10264" width="8.28515625" style="121" customWidth="1"/>
    <col min="10265" max="10265" width="14.5703125" style="121" customWidth="1"/>
    <col min="10266" max="10266" width="7" style="121" customWidth="1"/>
    <col min="10267" max="10267" width="10.85546875" style="121" customWidth="1"/>
    <col min="10268" max="10268" width="12.85546875" style="121" customWidth="1"/>
    <col min="10269" max="10269" width="8.42578125" style="121" customWidth="1"/>
    <col min="10270" max="10270" width="13" style="121" customWidth="1"/>
    <col min="10271" max="10271" width="6.7109375" style="121" customWidth="1"/>
    <col min="10272" max="10272" width="10.7109375" style="121" customWidth="1"/>
    <col min="10273" max="10273" width="11.85546875" style="121" customWidth="1"/>
    <col min="10274" max="10274" width="8.140625" style="121" customWidth="1"/>
    <col min="10275" max="10275" width="41.5703125" style="121" customWidth="1"/>
    <col min="10276" max="10452" width="9.140625" style="121"/>
    <col min="10453" max="10453" width="12.140625" style="121" customWidth="1"/>
    <col min="10454" max="10454" width="44.5703125" style="121" customWidth="1"/>
    <col min="10455" max="10455" width="17.28515625" style="121" customWidth="1"/>
    <col min="10456" max="10456" width="6.28515625" style="121" customWidth="1"/>
    <col min="10457" max="10459" width="10.28515625" style="121" customWidth="1"/>
    <col min="10460" max="10460" width="11.5703125" style="121" customWidth="1"/>
    <col min="10461" max="10461" width="13.42578125" style="121" customWidth="1"/>
    <col min="10462" max="10462" width="12.85546875" style="121" customWidth="1"/>
    <col min="10463" max="10463" width="7.7109375" style="121" customWidth="1"/>
    <col min="10464" max="10464" width="13.85546875" style="121" customWidth="1"/>
    <col min="10465" max="10465" width="12" style="121" customWidth="1"/>
    <col min="10466" max="10466" width="9.28515625" style="121" customWidth="1"/>
    <col min="10467" max="10467" width="19.140625" style="121" customWidth="1"/>
    <col min="10468" max="10469" width="9.5703125" style="121" customWidth="1"/>
    <col min="10470" max="10471" width="8.28515625" style="121" customWidth="1"/>
    <col min="10472" max="10474" width="10" style="121" customWidth="1"/>
    <col min="10475" max="10475" width="10.140625" style="121" customWidth="1"/>
    <col min="10476" max="10476" width="8.7109375" style="121" customWidth="1"/>
    <col min="10477" max="10477" width="6.7109375" style="121" customWidth="1"/>
    <col min="10478" max="10478" width="9.140625" style="121" customWidth="1"/>
    <col min="10479" max="10479" width="12.42578125" style="121" customWidth="1"/>
    <col min="10480" max="10485" width="7" style="121" customWidth="1"/>
    <col min="10486" max="10486" width="11.140625" style="121" customWidth="1"/>
    <col min="10487" max="10487" width="6.7109375" style="121" customWidth="1"/>
    <col min="10488" max="10488" width="11.85546875" style="121" customWidth="1"/>
    <col min="10489" max="10489" width="13.42578125" style="121" customWidth="1"/>
    <col min="10490" max="10490" width="8" style="121" customWidth="1"/>
    <col min="10491" max="10491" width="10.28515625" style="121" customWidth="1"/>
    <col min="10492" max="10492" width="7" style="121" customWidth="1"/>
    <col min="10493" max="10493" width="10.140625" style="121" customWidth="1"/>
    <col min="10494" max="10494" width="11.85546875" style="121" customWidth="1"/>
    <col min="10495" max="10495" width="9" style="121" customWidth="1"/>
    <col min="10496" max="10497" width="8.28515625" style="121" customWidth="1"/>
    <col min="10498" max="10498" width="10.5703125" style="121" customWidth="1"/>
    <col min="10499" max="10499" width="19.28515625" style="121" customWidth="1"/>
    <col min="10500" max="10502" width="8.28515625" style="121" customWidth="1"/>
    <col min="10503" max="10503" width="10" style="121" customWidth="1"/>
    <col min="10504" max="10504" width="11.140625" style="121" customWidth="1"/>
    <col min="10505" max="10507" width="8.28515625" style="121" customWidth="1"/>
    <col min="10508" max="10508" width="9.85546875" style="121" customWidth="1"/>
    <col min="10509" max="10509" width="11.7109375" style="121" customWidth="1"/>
    <col min="10510" max="10512" width="8.28515625" style="121" customWidth="1"/>
    <col min="10513" max="10513" width="10" style="121" customWidth="1"/>
    <col min="10514" max="10514" width="11.140625" style="121" customWidth="1"/>
    <col min="10515" max="10517" width="8.28515625" style="121" customWidth="1"/>
    <col min="10518" max="10518" width="9.85546875" style="121" customWidth="1"/>
    <col min="10519" max="10519" width="11.7109375" style="121" customWidth="1"/>
    <col min="10520" max="10520" width="8.28515625" style="121" customWidth="1"/>
    <col min="10521" max="10521" width="14.5703125" style="121" customWidth="1"/>
    <col min="10522" max="10522" width="7" style="121" customWidth="1"/>
    <col min="10523" max="10523" width="10.85546875" style="121" customWidth="1"/>
    <col min="10524" max="10524" width="12.85546875" style="121" customWidth="1"/>
    <col min="10525" max="10525" width="8.42578125" style="121" customWidth="1"/>
    <col min="10526" max="10526" width="13" style="121" customWidth="1"/>
    <col min="10527" max="10527" width="6.7109375" style="121" customWidth="1"/>
    <col min="10528" max="10528" width="10.7109375" style="121" customWidth="1"/>
    <col min="10529" max="10529" width="11.85546875" style="121" customWidth="1"/>
    <col min="10530" max="10530" width="8.140625" style="121" customWidth="1"/>
    <col min="10531" max="10531" width="41.5703125" style="121" customWidth="1"/>
    <col min="10532" max="10708" width="9.140625" style="121"/>
    <col min="10709" max="10709" width="12.140625" style="121" customWidth="1"/>
    <col min="10710" max="10710" width="44.5703125" style="121" customWidth="1"/>
    <col min="10711" max="10711" width="17.28515625" style="121" customWidth="1"/>
    <col min="10712" max="10712" width="6.28515625" style="121" customWidth="1"/>
    <col min="10713" max="10715" width="10.28515625" style="121" customWidth="1"/>
    <col min="10716" max="10716" width="11.5703125" style="121" customWidth="1"/>
    <col min="10717" max="10717" width="13.42578125" style="121" customWidth="1"/>
    <col min="10718" max="10718" width="12.85546875" style="121" customWidth="1"/>
    <col min="10719" max="10719" width="7.7109375" style="121" customWidth="1"/>
    <col min="10720" max="10720" width="13.85546875" style="121" customWidth="1"/>
    <col min="10721" max="10721" width="12" style="121" customWidth="1"/>
    <col min="10722" max="10722" width="9.28515625" style="121" customWidth="1"/>
    <col min="10723" max="10723" width="19.140625" style="121" customWidth="1"/>
    <col min="10724" max="10725" width="9.5703125" style="121" customWidth="1"/>
    <col min="10726" max="10727" width="8.28515625" style="121" customWidth="1"/>
    <col min="10728" max="10730" width="10" style="121" customWidth="1"/>
    <col min="10731" max="10731" width="10.140625" style="121" customWidth="1"/>
    <col min="10732" max="10732" width="8.7109375" style="121" customWidth="1"/>
    <col min="10733" max="10733" width="6.7109375" style="121" customWidth="1"/>
    <col min="10734" max="10734" width="9.140625" style="121" customWidth="1"/>
    <col min="10735" max="10735" width="12.42578125" style="121" customWidth="1"/>
    <col min="10736" max="10741" width="7" style="121" customWidth="1"/>
    <col min="10742" max="10742" width="11.140625" style="121" customWidth="1"/>
    <col min="10743" max="10743" width="6.7109375" style="121" customWidth="1"/>
    <col min="10744" max="10744" width="11.85546875" style="121" customWidth="1"/>
    <col min="10745" max="10745" width="13.42578125" style="121" customWidth="1"/>
    <col min="10746" max="10746" width="8" style="121" customWidth="1"/>
    <col min="10747" max="10747" width="10.28515625" style="121" customWidth="1"/>
    <col min="10748" max="10748" width="7" style="121" customWidth="1"/>
    <col min="10749" max="10749" width="10.140625" style="121" customWidth="1"/>
    <col min="10750" max="10750" width="11.85546875" style="121" customWidth="1"/>
    <col min="10751" max="10751" width="9" style="121" customWidth="1"/>
    <col min="10752" max="10753" width="8.28515625" style="121" customWidth="1"/>
    <col min="10754" max="10754" width="10.5703125" style="121" customWidth="1"/>
    <col min="10755" max="10755" width="19.28515625" style="121" customWidth="1"/>
    <col min="10756" max="10758" width="8.28515625" style="121" customWidth="1"/>
    <col min="10759" max="10759" width="10" style="121" customWidth="1"/>
    <col min="10760" max="10760" width="11.140625" style="121" customWidth="1"/>
    <col min="10761" max="10763" width="8.28515625" style="121" customWidth="1"/>
    <col min="10764" max="10764" width="9.85546875" style="121" customWidth="1"/>
    <col min="10765" max="10765" width="11.7109375" style="121" customWidth="1"/>
    <col min="10766" max="10768" width="8.28515625" style="121" customWidth="1"/>
    <col min="10769" max="10769" width="10" style="121" customWidth="1"/>
    <col min="10770" max="10770" width="11.140625" style="121" customWidth="1"/>
    <col min="10771" max="10773" width="8.28515625" style="121" customWidth="1"/>
    <col min="10774" max="10774" width="9.85546875" style="121" customWidth="1"/>
    <col min="10775" max="10775" width="11.7109375" style="121" customWidth="1"/>
    <col min="10776" max="10776" width="8.28515625" style="121" customWidth="1"/>
    <col min="10777" max="10777" width="14.5703125" style="121" customWidth="1"/>
    <col min="10778" max="10778" width="7" style="121" customWidth="1"/>
    <col min="10779" max="10779" width="10.85546875" style="121" customWidth="1"/>
    <col min="10780" max="10780" width="12.85546875" style="121" customWidth="1"/>
    <col min="10781" max="10781" width="8.42578125" style="121" customWidth="1"/>
    <col min="10782" max="10782" width="13" style="121" customWidth="1"/>
    <col min="10783" max="10783" width="6.7109375" style="121" customWidth="1"/>
    <col min="10784" max="10784" width="10.7109375" style="121" customWidth="1"/>
    <col min="10785" max="10785" width="11.85546875" style="121" customWidth="1"/>
    <col min="10786" max="10786" width="8.140625" style="121" customWidth="1"/>
    <col min="10787" max="10787" width="41.5703125" style="121" customWidth="1"/>
    <col min="10788" max="10964" width="9.140625" style="121"/>
    <col min="10965" max="10965" width="12.140625" style="121" customWidth="1"/>
    <col min="10966" max="10966" width="44.5703125" style="121" customWidth="1"/>
    <col min="10967" max="10967" width="17.28515625" style="121" customWidth="1"/>
    <col min="10968" max="10968" width="6.28515625" style="121" customWidth="1"/>
    <col min="10969" max="10971" width="10.28515625" style="121" customWidth="1"/>
    <col min="10972" max="10972" width="11.5703125" style="121" customWidth="1"/>
    <col min="10973" max="10973" width="13.42578125" style="121" customWidth="1"/>
    <col min="10974" max="10974" width="12.85546875" style="121" customWidth="1"/>
    <col min="10975" max="10975" width="7.7109375" style="121" customWidth="1"/>
    <col min="10976" max="10976" width="13.85546875" style="121" customWidth="1"/>
    <col min="10977" max="10977" width="12" style="121" customWidth="1"/>
    <col min="10978" max="10978" width="9.28515625" style="121" customWidth="1"/>
    <col min="10979" max="10979" width="19.140625" style="121" customWidth="1"/>
    <col min="10980" max="10981" width="9.5703125" style="121" customWidth="1"/>
    <col min="10982" max="10983" width="8.28515625" style="121" customWidth="1"/>
    <col min="10984" max="10986" width="10" style="121" customWidth="1"/>
    <col min="10987" max="10987" width="10.140625" style="121" customWidth="1"/>
    <col min="10988" max="10988" width="8.7109375" style="121" customWidth="1"/>
    <col min="10989" max="10989" width="6.7109375" style="121" customWidth="1"/>
    <col min="10990" max="10990" width="9.140625" style="121" customWidth="1"/>
    <col min="10991" max="10991" width="12.42578125" style="121" customWidth="1"/>
    <col min="10992" max="10997" width="7" style="121" customWidth="1"/>
    <col min="10998" max="10998" width="11.140625" style="121" customWidth="1"/>
    <col min="10999" max="10999" width="6.7109375" style="121" customWidth="1"/>
    <col min="11000" max="11000" width="11.85546875" style="121" customWidth="1"/>
    <col min="11001" max="11001" width="13.42578125" style="121" customWidth="1"/>
    <col min="11002" max="11002" width="8" style="121" customWidth="1"/>
    <col min="11003" max="11003" width="10.28515625" style="121" customWidth="1"/>
    <col min="11004" max="11004" width="7" style="121" customWidth="1"/>
    <col min="11005" max="11005" width="10.140625" style="121" customWidth="1"/>
    <col min="11006" max="11006" width="11.85546875" style="121" customWidth="1"/>
    <col min="11007" max="11007" width="9" style="121" customWidth="1"/>
    <col min="11008" max="11009" width="8.28515625" style="121" customWidth="1"/>
    <col min="11010" max="11010" width="10.5703125" style="121" customWidth="1"/>
    <col min="11011" max="11011" width="19.28515625" style="121" customWidth="1"/>
    <col min="11012" max="11014" width="8.28515625" style="121" customWidth="1"/>
    <col min="11015" max="11015" width="10" style="121" customWidth="1"/>
    <col min="11016" max="11016" width="11.140625" style="121" customWidth="1"/>
    <col min="11017" max="11019" width="8.28515625" style="121" customWidth="1"/>
    <col min="11020" max="11020" width="9.85546875" style="121" customWidth="1"/>
    <col min="11021" max="11021" width="11.7109375" style="121" customWidth="1"/>
    <col min="11022" max="11024" width="8.28515625" style="121" customWidth="1"/>
    <col min="11025" max="11025" width="10" style="121" customWidth="1"/>
    <col min="11026" max="11026" width="11.140625" style="121" customWidth="1"/>
    <col min="11027" max="11029" width="8.28515625" style="121" customWidth="1"/>
    <col min="11030" max="11030" width="9.85546875" style="121" customWidth="1"/>
    <col min="11031" max="11031" width="11.7109375" style="121" customWidth="1"/>
    <col min="11032" max="11032" width="8.28515625" style="121" customWidth="1"/>
    <col min="11033" max="11033" width="14.5703125" style="121" customWidth="1"/>
    <col min="11034" max="11034" width="7" style="121" customWidth="1"/>
    <col min="11035" max="11035" width="10.85546875" style="121" customWidth="1"/>
    <col min="11036" max="11036" width="12.85546875" style="121" customWidth="1"/>
    <col min="11037" max="11037" width="8.42578125" style="121" customWidth="1"/>
    <col min="11038" max="11038" width="13" style="121" customWidth="1"/>
    <col min="11039" max="11039" width="6.7109375" style="121" customWidth="1"/>
    <col min="11040" max="11040" width="10.7109375" style="121" customWidth="1"/>
    <col min="11041" max="11041" width="11.85546875" style="121" customWidth="1"/>
    <col min="11042" max="11042" width="8.140625" style="121" customWidth="1"/>
    <col min="11043" max="11043" width="41.5703125" style="121" customWidth="1"/>
    <col min="11044" max="11220" width="9.140625" style="121"/>
    <col min="11221" max="11221" width="12.140625" style="121" customWidth="1"/>
    <col min="11222" max="11222" width="44.5703125" style="121" customWidth="1"/>
    <col min="11223" max="11223" width="17.28515625" style="121" customWidth="1"/>
    <col min="11224" max="11224" width="6.28515625" style="121" customWidth="1"/>
    <col min="11225" max="11227" width="10.28515625" style="121" customWidth="1"/>
    <col min="11228" max="11228" width="11.5703125" style="121" customWidth="1"/>
    <col min="11229" max="11229" width="13.42578125" style="121" customWidth="1"/>
    <col min="11230" max="11230" width="12.85546875" style="121" customWidth="1"/>
    <col min="11231" max="11231" width="7.7109375" style="121" customWidth="1"/>
    <col min="11232" max="11232" width="13.85546875" style="121" customWidth="1"/>
    <col min="11233" max="11233" width="12" style="121" customWidth="1"/>
    <col min="11234" max="11234" width="9.28515625" style="121" customWidth="1"/>
    <col min="11235" max="11235" width="19.140625" style="121" customWidth="1"/>
    <col min="11236" max="11237" width="9.5703125" style="121" customWidth="1"/>
    <col min="11238" max="11239" width="8.28515625" style="121" customWidth="1"/>
    <col min="11240" max="11242" width="10" style="121" customWidth="1"/>
    <col min="11243" max="11243" width="10.140625" style="121" customWidth="1"/>
    <col min="11244" max="11244" width="8.7109375" style="121" customWidth="1"/>
    <col min="11245" max="11245" width="6.7109375" style="121" customWidth="1"/>
    <col min="11246" max="11246" width="9.140625" style="121" customWidth="1"/>
    <col min="11247" max="11247" width="12.42578125" style="121" customWidth="1"/>
    <col min="11248" max="11253" width="7" style="121" customWidth="1"/>
    <col min="11254" max="11254" width="11.140625" style="121" customWidth="1"/>
    <col min="11255" max="11255" width="6.7109375" style="121" customWidth="1"/>
    <col min="11256" max="11256" width="11.85546875" style="121" customWidth="1"/>
    <col min="11257" max="11257" width="13.42578125" style="121" customWidth="1"/>
    <col min="11258" max="11258" width="8" style="121" customWidth="1"/>
    <col min="11259" max="11259" width="10.28515625" style="121" customWidth="1"/>
    <col min="11260" max="11260" width="7" style="121" customWidth="1"/>
    <col min="11261" max="11261" width="10.140625" style="121" customWidth="1"/>
    <col min="11262" max="11262" width="11.85546875" style="121" customWidth="1"/>
    <col min="11263" max="11263" width="9" style="121" customWidth="1"/>
    <col min="11264" max="11265" width="8.28515625" style="121" customWidth="1"/>
    <col min="11266" max="11266" width="10.5703125" style="121" customWidth="1"/>
    <col min="11267" max="11267" width="19.28515625" style="121" customWidth="1"/>
    <col min="11268" max="11270" width="8.28515625" style="121" customWidth="1"/>
    <col min="11271" max="11271" width="10" style="121" customWidth="1"/>
    <col min="11272" max="11272" width="11.140625" style="121" customWidth="1"/>
    <col min="11273" max="11275" width="8.28515625" style="121" customWidth="1"/>
    <col min="11276" max="11276" width="9.85546875" style="121" customWidth="1"/>
    <col min="11277" max="11277" width="11.7109375" style="121" customWidth="1"/>
    <col min="11278" max="11280" width="8.28515625" style="121" customWidth="1"/>
    <col min="11281" max="11281" width="10" style="121" customWidth="1"/>
    <col min="11282" max="11282" width="11.140625" style="121" customWidth="1"/>
    <col min="11283" max="11285" width="8.28515625" style="121" customWidth="1"/>
    <col min="11286" max="11286" width="9.85546875" style="121" customWidth="1"/>
    <col min="11287" max="11287" width="11.7109375" style="121" customWidth="1"/>
    <col min="11288" max="11288" width="8.28515625" style="121" customWidth="1"/>
    <col min="11289" max="11289" width="14.5703125" style="121" customWidth="1"/>
    <col min="11290" max="11290" width="7" style="121" customWidth="1"/>
    <col min="11291" max="11291" width="10.85546875" style="121" customWidth="1"/>
    <col min="11292" max="11292" width="12.85546875" style="121" customWidth="1"/>
    <col min="11293" max="11293" width="8.42578125" style="121" customWidth="1"/>
    <col min="11294" max="11294" width="13" style="121" customWidth="1"/>
    <col min="11295" max="11295" width="6.7109375" style="121" customWidth="1"/>
    <col min="11296" max="11296" width="10.7109375" style="121" customWidth="1"/>
    <col min="11297" max="11297" width="11.85546875" style="121" customWidth="1"/>
    <col min="11298" max="11298" width="8.140625" style="121" customWidth="1"/>
    <col min="11299" max="11299" width="41.5703125" style="121" customWidth="1"/>
    <col min="11300" max="11476" width="9.140625" style="121"/>
    <col min="11477" max="11477" width="12.140625" style="121" customWidth="1"/>
    <col min="11478" max="11478" width="44.5703125" style="121" customWidth="1"/>
    <col min="11479" max="11479" width="17.28515625" style="121" customWidth="1"/>
    <col min="11480" max="11480" width="6.28515625" style="121" customWidth="1"/>
    <col min="11481" max="11483" width="10.28515625" style="121" customWidth="1"/>
    <col min="11484" max="11484" width="11.5703125" style="121" customWidth="1"/>
    <col min="11485" max="11485" width="13.42578125" style="121" customWidth="1"/>
    <col min="11486" max="11486" width="12.85546875" style="121" customWidth="1"/>
    <col min="11487" max="11487" width="7.7109375" style="121" customWidth="1"/>
    <col min="11488" max="11488" width="13.85546875" style="121" customWidth="1"/>
    <col min="11489" max="11489" width="12" style="121" customWidth="1"/>
    <col min="11490" max="11490" width="9.28515625" style="121" customWidth="1"/>
    <col min="11491" max="11491" width="19.140625" style="121" customWidth="1"/>
    <col min="11492" max="11493" width="9.5703125" style="121" customWidth="1"/>
    <col min="11494" max="11495" width="8.28515625" style="121" customWidth="1"/>
    <col min="11496" max="11498" width="10" style="121" customWidth="1"/>
    <col min="11499" max="11499" width="10.140625" style="121" customWidth="1"/>
    <col min="11500" max="11500" width="8.7109375" style="121" customWidth="1"/>
    <col min="11501" max="11501" width="6.7109375" style="121" customWidth="1"/>
    <col min="11502" max="11502" width="9.140625" style="121" customWidth="1"/>
    <col min="11503" max="11503" width="12.42578125" style="121" customWidth="1"/>
    <col min="11504" max="11509" width="7" style="121" customWidth="1"/>
    <col min="11510" max="11510" width="11.140625" style="121" customWidth="1"/>
    <col min="11511" max="11511" width="6.7109375" style="121" customWidth="1"/>
    <col min="11512" max="11512" width="11.85546875" style="121" customWidth="1"/>
    <col min="11513" max="11513" width="13.42578125" style="121" customWidth="1"/>
    <col min="11514" max="11514" width="8" style="121" customWidth="1"/>
    <col min="11515" max="11515" width="10.28515625" style="121" customWidth="1"/>
    <col min="11516" max="11516" width="7" style="121" customWidth="1"/>
    <col min="11517" max="11517" width="10.140625" style="121" customWidth="1"/>
    <col min="11518" max="11518" width="11.85546875" style="121" customWidth="1"/>
    <col min="11519" max="11519" width="9" style="121" customWidth="1"/>
    <col min="11520" max="11521" width="8.28515625" style="121" customWidth="1"/>
    <col min="11522" max="11522" width="10.5703125" style="121" customWidth="1"/>
    <col min="11523" max="11523" width="19.28515625" style="121" customWidth="1"/>
    <col min="11524" max="11526" width="8.28515625" style="121" customWidth="1"/>
    <col min="11527" max="11527" width="10" style="121" customWidth="1"/>
    <col min="11528" max="11528" width="11.140625" style="121" customWidth="1"/>
    <col min="11529" max="11531" width="8.28515625" style="121" customWidth="1"/>
    <col min="11532" max="11532" width="9.85546875" style="121" customWidth="1"/>
    <col min="11533" max="11533" width="11.7109375" style="121" customWidth="1"/>
    <col min="11534" max="11536" width="8.28515625" style="121" customWidth="1"/>
    <col min="11537" max="11537" width="10" style="121" customWidth="1"/>
    <col min="11538" max="11538" width="11.140625" style="121" customWidth="1"/>
    <col min="11539" max="11541" width="8.28515625" style="121" customWidth="1"/>
    <col min="11542" max="11542" width="9.85546875" style="121" customWidth="1"/>
    <col min="11543" max="11543" width="11.7109375" style="121" customWidth="1"/>
    <col min="11544" max="11544" width="8.28515625" style="121" customWidth="1"/>
    <col min="11545" max="11545" width="14.5703125" style="121" customWidth="1"/>
    <col min="11546" max="11546" width="7" style="121" customWidth="1"/>
    <col min="11547" max="11547" width="10.85546875" style="121" customWidth="1"/>
    <col min="11548" max="11548" width="12.85546875" style="121" customWidth="1"/>
    <col min="11549" max="11549" width="8.42578125" style="121" customWidth="1"/>
    <col min="11550" max="11550" width="13" style="121" customWidth="1"/>
    <col min="11551" max="11551" width="6.7109375" style="121" customWidth="1"/>
    <col min="11552" max="11552" width="10.7109375" style="121" customWidth="1"/>
    <col min="11553" max="11553" width="11.85546875" style="121" customWidth="1"/>
    <col min="11554" max="11554" width="8.140625" style="121" customWidth="1"/>
    <col min="11555" max="11555" width="41.5703125" style="121" customWidth="1"/>
    <col min="11556" max="11732" width="9.140625" style="121"/>
    <col min="11733" max="11733" width="12.140625" style="121" customWidth="1"/>
    <col min="11734" max="11734" width="44.5703125" style="121" customWidth="1"/>
    <col min="11735" max="11735" width="17.28515625" style="121" customWidth="1"/>
    <col min="11736" max="11736" width="6.28515625" style="121" customWidth="1"/>
    <col min="11737" max="11739" width="10.28515625" style="121" customWidth="1"/>
    <col min="11740" max="11740" width="11.5703125" style="121" customWidth="1"/>
    <col min="11741" max="11741" width="13.42578125" style="121" customWidth="1"/>
    <col min="11742" max="11742" width="12.85546875" style="121" customWidth="1"/>
    <col min="11743" max="11743" width="7.7109375" style="121" customWidth="1"/>
    <col min="11744" max="11744" width="13.85546875" style="121" customWidth="1"/>
    <col min="11745" max="11745" width="12" style="121" customWidth="1"/>
    <col min="11746" max="11746" width="9.28515625" style="121" customWidth="1"/>
    <col min="11747" max="11747" width="19.140625" style="121" customWidth="1"/>
    <col min="11748" max="11749" width="9.5703125" style="121" customWidth="1"/>
    <col min="11750" max="11751" width="8.28515625" style="121" customWidth="1"/>
    <col min="11752" max="11754" width="10" style="121" customWidth="1"/>
    <col min="11755" max="11755" width="10.140625" style="121" customWidth="1"/>
    <col min="11756" max="11756" width="8.7109375" style="121" customWidth="1"/>
    <col min="11757" max="11757" width="6.7109375" style="121" customWidth="1"/>
    <col min="11758" max="11758" width="9.140625" style="121" customWidth="1"/>
    <col min="11759" max="11759" width="12.42578125" style="121" customWidth="1"/>
    <col min="11760" max="11765" width="7" style="121" customWidth="1"/>
    <col min="11766" max="11766" width="11.140625" style="121" customWidth="1"/>
    <col min="11767" max="11767" width="6.7109375" style="121" customWidth="1"/>
    <col min="11768" max="11768" width="11.85546875" style="121" customWidth="1"/>
    <col min="11769" max="11769" width="13.42578125" style="121" customWidth="1"/>
    <col min="11770" max="11770" width="8" style="121" customWidth="1"/>
    <col min="11771" max="11771" width="10.28515625" style="121" customWidth="1"/>
    <col min="11772" max="11772" width="7" style="121" customWidth="1"/>
    <col min="11773" max="11773" width="10.140625" style="121" customWidth="1"/>
    <col min="11774" max="11774" width="11.85546875" style="121" customWidth="1"/>
    <col min="11775" max="11775" width="9" style="121" customWidth="1"/>
    <col min="11776" max="11777" width="8.28515625" style="121" customWidth="1"/>
    <col min="11778" max="11778" width="10.5703125" style="121" customWidth="1"/>
    <col min="11779" max="11779" width="19.28515625" style="121" customWidth="1"/>
    <col min="11780" max="11782" width="8.28515625" style="121" customWidth="1"/>
    <col min="11783" max="11783" width="10" style="121" customWidth="1"/>
    <col min="11784" max="11784" width="11.140625" style="121" customWidth="1"/>
    <col min="11785" max="11787" width="8.28515625" style="121" customWidth="1"/>
    <col min="11788" max="11788" width="9.85546875" style="121" customWidth="1"/>
    <col min="11789" max="11789" width="11.7109375" style="121" customWidth="1"/>
    <col min="11790" max="11792" width="8.28515625" style="121" customWidth="1"/>
    <col min="11793" max="11793" width="10" style="121" customWidth="1"/>
    <col min="11794" max="11794" width="11.140625" style="121" customWidth="1"/>
    <col min="11795" max="11797" width="8.28515625" style="121" customWidth="1"/>
    <col min="11798" max="11798" width="9.85546875" style="121" customWidth="1"/>
    <col min="11799" max="11799" width="11.7109375" style="121" customWidth="1"/>
    <col min="11800" max="11800" width="8.28515625" style="121" customWidth="1"/>
    <col min="11801" max="11801" width="14.5703125" style="121" customWidth="1"/>
    <col min="11802" max="11802" width="7" style="121" customWidth="1"/>
    <col min="11803" max="11803" width="10.85546875" style="121" customWidth="1"/>
    <col min="11804" max="11804" width="12.85546875" style="121" customWidth="1"/>
    <col min="11805" max="11805" width="8.42578125" style="121" customWidth="1"/>
    <col min="11806" max="11806" width="13" style="121" customWidth="1"/>
    <col min="11807" max="11807" width="6.7109375" style="121" customWidth="1"/>
    <col min="11808" max="11808" width="10.7109375" style="121" customWidth="1"/>
    <col min="11809" max="11809" width="11.85546875" style="121" customWidth="1"/>
    <col min="11810" max="11810" width="8.140625" style="121" customWidth="1"/>
    <col min="11811" max="11811" width="41.5703125" style="121" customWidth="1"/>
    <col min="11812" max="11988" width="9.140625" style="121"/>
    <col min="11989" max="11989" width="12.140625" style="121" customWidth="1"/>
    <col min="11990" max="11990" width="44.5703125" style="121" customWidth="1"/>
    <col min="11991" max="11991" width="17.28515625" style="121" customWidth="1"/>
    <col min="11992" max="11992" width="6.28515625" style="121" customWidth="1"/>
    <col min="11993" max="11995" width="10.28515625" style="121" customWidth="1"/>
    <col min="11996" max="11996" width="11.5703125" style="121" customWidth="1"/>
    <col min="11997" max="11997" width="13.42578125" style="121" customWidth="1"/>
    <col min="11998" max="11998" width="12.85546875" style="121" customWidth="1"/>
    <col min="11999" max="11999" width="7.7109375" style="121" customWidth="1"/>
    <col min="12000" max="12000" width="13.85546875" style="121" customWidth="1"/>
    <col min="12001" max="12001" width="12" style="121" customWidth="1"/>
    <col min="12002" max="12002" width="9.28515625" style="121" customWidth="1"/>
    <col min="12003" max="12003" width="19.140625" style="121" customWidth="1"/>
    <col min="12004" max="12005" width="9.5703125" style="121" customWidth="1"/>
    <col min="12006" max="12007" width="8.28515625" style="121" customWidth="1"/>
    <col min="12008" max="12010" width="10" style="121" customWidth="1"/>
    <col min="12011" max="12011" width="10.140625" style="121" customWidth="1"/>
    <col min="12012" max="12012" width="8.7109375" style="121" customWidth="1"/>
    <col min="12013" max="12013" width="6.7109375" style="121" customWidth="1"/>
    <col min="12014" max="12014" width="9.140625" style="121" customWidth="1"/>
    <col min="12015" max="12015" width="12.42578125" style="121" customWidth="1"/>
    <col min="12016" max="12021" width="7" style="121" customWidth="1"/>
    <col min="12022" max="12022" width="11.140625" style="121" customWidth="1"/>
    <col min="12023" max="12023" width="6.7109375" style="121" customWidth="1"/>
    <col min="12024" max="12024" width="11.85546875" style="121" customWidth="1"/>
    <col min="12025" max="12025" width="13.42578125" style="121" customWidth="1"/>
    <col min="12026" max="12026" width="8" style="121" customWidth="1"/>
    <col min="12027" max="12027" width="10.28515625" style="121" customWidth="1"/>
    <col min="12028" max="12028" width="7" style="121" customWidth="1"/>
    <col min="12029" max="12029" width="10.140625" style="121" customWidth="1"/>
    <col min="12030" max="12030" width="11.85546875" style="121" customWidth="1"/>
    <col min="12031" max="12031" width="9" style="121" customWidth="1"/>
    <col min="12032" max="12033" width="8.28515625" style="121" customWidth="1"/>
    <col min="12034" max="12034" width="10.5703125" style="121" customWidth="1"/>
    <col min="12035" max="12035" width="19.28515625" style="121" customWidth="1"/>
    <col min="12036" max="12038" width="8.28515625" style="121" customWidth="1"/>
    <col min="12039" max="12039" width="10" style="121" customWidth="1"/>
    <col min="12040" max="12040" width="11.140625" style="121" customWidth="1"/>
    <col min="12041" max="12043" width="8.28515625" style="121" customWidth="1"/>
    <col min="12044" max="12044" width="9.85546875" style="121" customWidth="1"/>
    <col min="12045" max="12045" width="11.7109375" style="121" customWidth="1"/>
    <col min="12046" max="12048" width="8.28515625" style="121" customWidth="1"/>
    <col min="12049" max="12049" width="10" style="121" customWidth="1"/>
    <col min="12050" max="12050" width="11.140625" style="121" customWidth="1"/>
    <col min="12051" max="12053" width="8.28515625" style="121" customWidth="1"/>
    <col min="12054" max="12054" width="9.85546875" style="121" customWidth="1"/>
    <col min="12055" max="12055" width="11.7109375" style="121" customWidth="1"/>
    <col min="12056" max="12056" width="8.28515625" style="121" customWidth="1"/>
    <col min="12057" max="12057" width="14.5703125" style="121" customWidth="1"/>
    <col min="12058" max="12058" width="7" style="121" customWidth="1"/>
    <col min="12059" max="12059" width="10.85546875" style="121" customWidth="1"/>
    <col min="12060" max="12060" width="12.85546875" style="121" customWidth="1"/>
    <col min="12061" max="12061" width="8.42578125" style="121" customWidth="1"/>
    <col min="12062" max="12062" width="13" style="121" customWidth="1"/>
    <col min="12063" max="12063" width="6.7109375" style="121" customWidth="1"/>
    <col min="12064" max="12064" width="10.7109375" style="121" customWidth="1"/>
    <col min="12065" max="12065" width="11.85546875" style="121" customWidth="1"/>
    <col min="12066" max="12066" width="8.140625" style="121" customWidth="1"/>
    <col min="12067" max="12067" width="41.5703125" style="121" customWidth="1"/>
    <col min="12068" max="12244" width="9.140625" style="121"/>
    <col min="12245" max="12245" width="12.140625" style="121" customWidth="1"/>
    <col min="12246" max="12246" width="44.5703125" style="121" customWidth="1"/>
    <col min="12247" max="12247" width="17.28515625" style="121" customWidth="1"/>
    <col min="12248" max="12248" width="6.28515625" style="121" customWidth="1"/>
    <col min="12249" max="12251" width="10.28515625" style="121" customWidth="1"/>
    <col min="12252" max="12252" width="11.5703125" style="121" customWidth="1"/>
    <col min="12253" max="12253" width="13.42578125" style="121" customWidth="1"/>
    <col min="12254" max="12254" width="12.85546875" style="121" customWidth="1"/>
    <col min="12255" max="12255" width="7.7109375" style="121" customWidth="1"/>
    <col min="12256" max="12256" width="13.85546875" style="121" customWidth="1"/>
    <col min="12257" max="12257" width="12" style="121" customWidth="1"/>
    <col min="12258" max="12258" width="9.28515625" style="121" customWidth="1"/>
    <col min="12259" max="12259" width="19.140625" style="121" customWidth="1"/>
    <col min="12260" max="12261" width="9.5703125" style="121" customWidth="1"/>
    <col min="12262" max="12263" width="8.28515625" style="121" customWidth="1"/>
    <col min="12264" max="12266" width="10" style="121" customWidth="1"/>
    <col min="12267" max="12267" width="10.140625" style="121" customWidth="1"/>
    <col min="12268" max="12268" width="8.7109375" style="121" customWidth="1"/>
    <col min="12269" max="12269" width="6.7109375" style="121" customWidth="1"/>
    <col min="12270" max="12270" width="9.140625" style="121" customWidth="1"/>
    <col min="12271" max="12271" width="12.42578125" style="121" customWidth="1"/>
    <col min="12272" max="12277" width="7" style="121" customWidth="1"/>
    <col min="12278" max="12278" width="11.140625" style="121" customWidth="1"/>
    <col min="12279" max="12279" width="6.7109375" style="121" customWidth="1"/>
    <col min="12280" max="12280" width="11.85546875" style="121" customWidth="1"/>
    <col min="12281" max="12281" width="13.42578125" style="121" customWidth="1"/>
    <col min="12282" max="12282" width="8" style="121" customWidth="1"/>
    <col min="12283" max="12283" width="10.28515625" style="121" customWidth="1"/>
    <col min="12284" max="12284" width="7" style="121" customWidth="1"/>
    <col min="12285" max="12285" width="10.140625" style="121" customWidth="1"/>
    <col min="12286" max="12286" width="11.85546875" style="121" customWidth="1"/>
    <col min="12287" max="12287" width="9" style="121" customWidth="1"/>
    <col min="12288" max="12289" width="8.28515625" style="121" customWidth="1"/>
    <col min="12290" max="12290" width="10.5703125" style="121" customWidth="1"/>
    <col min="12291" max="12291" width="19.28515625" style="121" customWidth="1"/>
    <col min="12292" max="12294" width="8.28515625" style="121" customWidth="1"/>
    <col min="12295" max="12295" width="10" style="121" customWidth="1"/>
    <col min="12296" max="12296" width="11.140625" style="121" customWidth="1"/>
    <col min="12297" max="12299" width="8.28515625" style="121" customWidth="1"/>
    <col min="12300" max="12300" width="9.85546875" style="121" customWidth="1"/>
    <col min="12301" max="12301" width="11.7109375" style="121" customWidth="1"/>
    <col min="12302" max="12304" width="8.28515625" style="121" customWidth="1"/>
    <col min="12305" max="12305" width="10" style="121" customWidth="1"/>
    <col min="12306" max="12306" width="11.140625" style="121" customWidth="1"/>
    <col min="12307" max="12309" width="8.28515625" style="121" customWidth="1"/>
    <col min="12310" max="12310" width="9.85546875" style="121" customWidth="1"/>
    <col min="12311" max="12311" width="11.7109375" style="121" customWidth="1"/>
    <col min="12312" max="12312" width="8.28515625" style="121" customWidth="1"/>
    <col min="12313" max="12313" width="14.5703125" style="121" customWidth="1"/>
    <col min="12314" max="12314" width="7" style="121" customWidth="1"/>
    <col min="12315" max="12315" width="10.85546875" style="121" customWidth="1"/>
    <col min="12316" max="12316" width="12.85546875" style="121" customWidth="1"/>
    <col min="12317" max="12317" width="8.42578125" style="121" customWidth="1"/>
    <col min="12318" max="12318" width="13" style="121" customWidth="1"/>
    <col min="12319" max="12319" width="6.7109375" style="121" customWidth="1"/>
    <col min="12320" max="12320" width="10.7109375" style="121" customWidth="1"/>
    <col min="12321" max="12321" width="11.85546875" style="121" customWidth="1"/>
    <col min="12322" max="12322" width="8.140625" style="121" customWidth="1"/>
    <col min="12323" max="12323" width="41.5703125" style="121" customWidth="1"/>
    <col min="12324" max="12500" width="9.140625" style="121"/>
    <col min="12501" max="12501" width="12.140625" style="121" customWidth="1"/>
    <col min="12502" max="12502" width="44.5703125" style="121" customWidth="1"/>
    <col min="12503" max="12503" width="17.28515625" style="121" customWidth="1"/>
    <col min="12504" max="12504" width="6.28515625" style="121" customWidth="1"/>
    <col min="12505" max="12507" width="10.28515625" style="121" customWidth="1"/>
    <col min="12508" max="12508" width="11.5703125" style="121" customWidth="1"/>
    <col min="12509" max="12509" width="13.42578125" style="121" customWidth="1"/>
    <col min="12510" max="12510" width="12.85546875" style="121" customWidth="1"/>
    <col min="12511" max="12511" width="7.7109375" style="121" customWidth="1"/>
    <col min="12512" max="12512" width="13.85546875" style="121" customWidth="1"/>
    <col min="12513" max="12513" width="12" style="121" customWidth="1"/>
    <col min="12514" max="12514" width="9.28515625" style="121" customWidth="1"/>
    <col min="12515" max="12515" width="19.140625" style="121" customWidth="1"/>
    <col min="12516" max="12517" width="9.5703125" style="121" customWidth="1"/>
    <col min="12518" max="12519" width="8.28515625" style="121" customWidth="1"/>
    <col min="12520" max="12522" width="10" style="121" customWidth="1"/>
    <col min="12523" max="12523" width="10.140625" style="121" customWidth="1"/>
    <col min="12524" max="12524" width="8.7109375" style="121" customWidth="1"/>
    <col min="12525" max="12525" width="6.7109375" style="121" customWidth="1"/>
    <col min="12526" max="12526" width="9.140625" style="121" customWidth="1"/>
    <col min="12527" max="12527" width="12.42578125" style="121" customWidth="1"/>
    <col min="12528" max="12533" width="7" style="121" customWidth="1"/>
    <col min="12534" max="12534" width="11.140625" style="121" customWidth="1"/>
    <col min="12535" max="12535" width="6.7109375" style="121" customWidth="1"/>
    <col min="12536" max="12536" width="11.85546875" style="121" customWidth="1"/>
    <col min="12537" max="12537" width="13.42578125" style="121" customWidth="1"/>
    <col min="12538" max="12538" width="8" style="121" customWidth="1"/>
    <col min="12539" max="12539" width="10.28515625" style="121" customWidth="1"/>
    <col min="12540" max="12540" width="7" style="121" customWidth="1"/>
    <col min="12541" max="12541" width="10.140625" style="121" customWidth="1"/>
    <col min="12542" max="12542" width="11.85546875" style="121" customWidth="1"/>
    <col min="12543" max="12543" width="9" style="121" customWidth="1"/>
    <col min="12544" max="12545" width="8.28515625" style="121" customWidth="1"/>
    <col min="12546" max="12546" width="10.5703125" style="121" customWidth="1"/>
    <col min="12547" max="12547" width="19.28515625" style="121" customWidth="1"/>
    <col min="12548" max="12550" width="8.28515625" style="121" customWidth="1"/>
    <col min="12551" max="12551" width="10" style="121" customWidth="1"/>
    <col min="12552" max="12552" width="11.140625" style="121" customWidth="1"/>
    <col min="12553" max="12555" width="8.28515625" style="121" customWidth="1"/>
    <col min="12556" max="12556" width="9.85546875" style="121" customWidth="1"/>
    <col min="12557" max="12557" width="11.7109375" style="121" customWidth="1"/>
    <col min="12558" max="12560" width="8.28515625" style="121" customWidth="1"/>
    <col min="12561" max="12561" width="10" style="121" customWidth="1"/>
    <col min="12562" max="12562" width="11.140625" style="121" customWidth="1"/>
    <col min="12563" max="12565" width="8.28515625" style="121" customWidth="1"/>
    <col min="12566" max="12566" width="9.85546875" style="121" customWidth="1"/>
    <col min="12567" max="12567" width="11.7109375" style="121" customWidth="1"/>
    <col min="12568" max="12568" width="8.28515625" style="121" customWidth="1"/>
    <col min="12569" max="12569" width="14.5703125" style="121" customWidth="1"/>
    <col min="12570" max="12570" width="7" style="121" customWidth="1"/>
    <col min="12571" max="12571" width="10.85546875" style="121" customWidth="1"/>
    <col min="12572" max="12572" width="12.85546875" style="121" customWidth="1"/>
    <col min="12573" max="12573" width="8.42578125" style="121" customWidth="1"/>
    <col min="12574" max="12574" width="13" style="121" customWidth="1"/>
    <col min="12575" max="12575" width="6.7109375" style="121" customWidth="1"/>
    <col min="12576" max="12576" width="10.7109375" style="121" customWidth="1"/>
    <col min="12577" max="12577" width="11.85546875" style="121" customWidth="1"/>
    <col min="12578" max="12578" width="8.140625" style="121" customWidth="1"/>
    <col min="12579" max="12579" width="41.5703125" style="121" customWidth="1"/>
    <col min="12580" max="12756" width="9.140625" style="121"/>
    <col min="12757" max="12757" width="12.140625" style="121" customWidth="1"/>
    <col min="12758" max="12758" width="44.5703125" style="121" customWidth="1"/>
    <col min="12759" max="12759" width="17.28515625" style="121" customWidth="1"/>
    <col min="12760" max="12760" width="6.28515625" style="121" customWidth="1"/>
    <col min="12761" max="12763" width="10.28515625" style="121" customWidth="1"/>
    <col min="12764" max="12764" width="11.5703125" style="121" customWidth="1"/>
    <col min="12765" max="12765" width="13.42578125" style="121" customWidth="1"/>
    <col min="12766" max="12766" width="12.85546875" style="121" customWidth="1"/>
    <col min="12767" max="12767" width="7.7109375" style="121" customWidth="1"/>
    <col min="12768" max="12768" width="13.85546875" style="121" customWidth="1"/>
    <col min="12769" max="12769" width="12" style="121" customWidth="1"/>
    <col min="12770" max="12770" width="9.28515625" style="121" customWidth="1"/>
    <col min="12771" max="12771" width="19.140625" style="121" customWidth="1"/>
    <col min="12772" max="12773" width="9.5703125" style="121" customWidth="1"/>
    <col min="12774" max="12775" width="8.28515625" style="121" customWidth="1"/>
    <col min="12776" max="12778" width="10" style="121" customWidth="1"/>
    <col min="12779" max="12779" width="10.140625" style="121" customWidth="1"/>
    <col min="12780" max="12780" width="8.7109375" style="121" customWidth="1"/>
    <col min="12781" max="12781" width="6.7109375" style="121" customWidth="1"/>
    <col min="12782" max="12782" width="9.140625" style="121" customWidth="1"/>
    <col min="12783" max="12783" width="12.42578125" style="121" customWidth="1"/>
    <col min="12784" max="12789" width="7" style="121" customWidth="1"/>
    <col min="12790" max="12790" width="11.140625" style="121" customWidth="1"/>
    <col min="12791" max="12791" width="6.7109375" style="121" customWidth="1"/>
    <col min="12792" max="12792" width="11.85546875" style="121" customWidth="1"/>
    <col min="12793" max="12793" width="13.42578125" style="121" customWidth="1"/>
    <col min="12794" max="12794" width="8" style="121" customWidth="1"/>
    <col min="12795" max="12795" width="10.28515625" style="121" customWidth="1"/>
    <col min="12796" max="12796" width="7" style="121" customWidth="1"/>
    <col min="12797" max="12797" width="10.140625" style="121" customWidth="1"/>
    <col min="12798" max="12798" width="11.85546875" style="121" customWidth="1"/>
    <col min="12799" max="12799" width="9" style="121" customWidth="1"/>
    <col min="12800" max="12801" width="8.28515625" style="121" customWidth="1"/>
    <col min="12802" max="12802" width="10.5703125" style="121" customWidth="1"/>
    <col min="12803" max="12803" width="19.28515625" style="121" customWidth="1"/>
    <col min="12804" max="12806" width="8.28515625" style="121" customWidth="1"/>
    <col min="12807" max="12807" width="10" style="121" customWidth="1"/>
    <col min="12808" max="12808" width="11.140625" style="121" customWidth="1"/>
    <col min="12809" max="12811" width="8.28515625" style="121" customWidth="1"/>
    <col min="12812" max="12812" width="9.85546875" style="121" customWidth="1"/>
    <col min="12813" max="12813" width="11.7109375" style="121" customWidth="1"/>
    <col min="12814" max="12816" width="8.28515625" style="121" customWidth="1"/>
    <col min="12817" max="12817" width="10" style="121" customWidth="1"/>
    <col min="12818" max="12818" width="11.140625" style="121" customWidth="1"/>
    <col min="12819" max="12821" width="8.28515625" style="121" customWidth="1"/>
    <col min="12822" max="12822" width="9.85546875" style="121" customWidth="1"/>
    <col min="12823" max="12823" width="11.7109375" style="121" customWidth="1"/>
    <col min="12824" max="12824" width="8.28515625" style="121" customWidth="1"/>
    <col min="12825" max="12825" width="14.5703125" style="121" customWidth="1"/>
    <col min="12826" max="12826" width="7" style="121" customWidth="1"/>
    <col min="12827" max="12827" width="10.85546875" style="121" customWidth="1"/>
    <col min="12828" max="12828" width="12.85546875" style="121" customWidth="1"/>
    <col min="12829" max="12829" width="8.42578125" style="121" customWidth="1"/>
    <col min="12830" max="12830" width="13" style="121" customWidth="1"/>
    <col min="12831" max="12831" width="6.7109375" style="121" customWidth="1"/>
    <col min="12832" max="12832" width="10.7109375" style="121" customWidth="1"/>
    <col min="12833" max="12833" width="11.85546875" style="121" customWidth="1"/>
    <col min="12834" max="12834" width="8.140625" style="121" customWidth="1"/>
    <col min="12835" max="12835" width="41.5703125" style="121" customWidth="1"/>
    <col min="12836" max="13012" width="9.140625" style="121"/>
    <col min="13013" max="13013" width="12.140625" style="121" customWidth="1"/>
    <col min="13014" max="13014" width="44.5703125" style="121" customWidth="1"/>
    <col min="13015" max="13015" width="17.28515625" style="121" customWidth="1"/>
    <col min="13016" max="13016" width="6.28515625" style="121" customWidth="1"/>
    <col min="13017" max="13019" width="10.28515625" style="121" customWidth="1"/>
    <col min="13020" max="13020" width="11.5703125" style="121" customWidth="1"/>
    <col min="13021" max="13021" width="13.42578125" style="121" customWidth="1"/>
    <col min="13022" max="13022" width="12.85546875" style="121" customWidth="1"/>
    <col min="13023" max="13023" width="7.7109375" style="121" customWidth="1"/>
    <col min="13024" max="13024" width="13.85546875" style="121" customWidth="1"/>
    <col min="13025" max="13025" width="12" style="121" customWidth="1"/>
    <col min="13026" max="13026" width="9.28515625" style="121" customWidth="1"/>
    <col min="13027" max="13027" width="19.140625" style="121" customWidth="1"/>
    <col min="13028" max="13029" width="9.5703125" style="121" customWidth="1"/>
    <col min="13030" max="13031" width="8.28515625" style="121" customWidth="1"/>
    <col min="13032" max="13034" width="10" style="121" customWidth="1"/>
    <col min="13035" max="13035" width="10.140625" style="121" customWidth="1"/>
    <col min="13036" max="13036" width="8.7109375" style="121" customWidth="1"/>
    <col min="13037" max="13037" width="6.7109375" style="121" customWidth="1"/>
    <col min="13038" max="13038" width="9.140625" style="121" customWidth="1"/>
    <col min="13039" max="13039" width="12.42578125" style="121" customWidth="1"/>
    <col min="13040" max="13045" width="7" style="121" customWidth="1"/>
    <col min="13046" max="13046" width="11.140625" style="121" customWidth="1"/>
    <col min="13047" max="13047" width="6.7109375" style="121" customWidth="1"/>
    <col min="13048" max="13048" width="11.85546875" style="121" customWidth="1"/>
    <col min="13049" max="13049" width="13.42578125" style="121" customWidth="1"/>
    <col min="13050" max="13050" width="8" style="121" customWidth="1"/>
    <col min="13051" max="13051" width="10.28515625" style="121" customWidth="1"/>
    <col min="13052" max="13052" width="7" style="121" customWidth="1"/>
    <col min="13053" max="13053" width="10.140625" style="121" customWidth="1"/>
    <col min="13054" max="13054" width="11.85546875" style="121" customWidth="1"/>
    <col min="13055" max="13055" width="9" style="121" customWidth="1"/>
    <col min="13056" max="13057" width="8.28515625" style="121" customWidth="1"/>
    <col min="13058" max="13058" width="10.5703125" style="121" customWidth="1"/>
    <col min="13059" max="13059" width="19.28515625" style="121" customWidth="1"/>
    <col min="13060" max="13062" width="8.28515625" style="121" customWidth="1"/>
    <col min="13063" max="13063" width="10" style="121" customWidth="1"/>
    <col min="13064" max="13064" width="11.140625" style="121" customWidth="1"/>
    <col min="13065" max="13067" width="8.28515625" style="121" customWidth="1"/>
    <col min="13068" max="13068" width="9.85546875" style="121" customWidth="1"/>
    <col min="13069" max="13069" width="11.7109375" style="121" customWidth="1"/>
    <col min="13070" max="13072" width="8.28515625" style="121" customWidth="1"/>
    <col min="13073" max="13073" width="10" style="121" customWidth="1"/>
    <col min="13074" max="13074" width="11.140625" style="121" customWidth="1"/>
    <col min="13075" max="13077" width="8.28515625" style="121" customWidth="1"/>
    <col min="13078" max="13078" width="9.85546875" style="121" customWidth="1"/>
    <col min="13079" max="13079" width="11.7109375" style="121" customWidth="1"/>
    <col min="13080" max="13080" width="8.28515625" style="121" customWidth="1"/>
    <col min="13081" max="13081" width="14.5703125" style="121" customWidth="1"/>
    <col min="13082" max="13082" width="7" style="121" customWidth="1"/>
    <col min="13083" max="13083" width="10.85546875" style="121" customWidth="1"/>
    <col min="13084" max="13084" width="12.85546875" style="121" customWidth="1"/>
    <col min="13085" max="13085" width="8.42578125" style="121" customWidth="1"/>
    <col min="13086" max="13086" width="13" style="121" customWidth="1"/>
    <col min="13087" max="13087" width="6.7109375" style="121" customWidth="1"/>
    <col min="13088" max="13088" width="10.7109375" style="121" customWidth="1"/>
    <col min="13089" max="13089" width="11.85546875" style="121" customWidth="1"/>
    <col min="13090" max="13090" width="8.140625" style="121" customWidth="1"/>
    <col min="13091" max="13091" width="41.5703125" style="121" customWidth="1"/>
    <col min="13092" max="13268" width="9.140625" style="121"/>
    <col min="13269" max="13269" width="12.140625" style="121" customWidth="1"/>
    <col min="13270" max="13270" width="44.5703125" style="121" customWidth="1"/>
    <col min="13271" max="13271" width="17.28515625" style="121" customWidth="1"/>
    <col min="13272" max="13272" width="6.28515625" style="121" customWidth="1"/>
    <col min="13273" max="13275" width="10.28515625" style="121" customWidth="1"/>
    <col min="13276" max="13276" width="11.5703125" style="121" customWidth="1"/>
    <col min="13277" max="13277" width="13.42578125" style="121" customWidth="1"/>
    <col min="13278" max="13278" width="12.85546875" style="121" customWidth="1"/>
    <col min="13279" max="13279" width="7.7109375" style="121" customWidth="1"/>
    <col min="13280" max="13280" width="13.85546875" style="121" customWidth="1"/>
    <col min="13281" max="13281" width="12" style="121" customWidth="1"/>
    <col min="13282" max="13282" width="9.28515625" style="121" customWidth="1"/>
    <col min="13283" max="13283" width="19.140625" style="121" customWidth="1"/>
    <col min="13284" max="13285" width="9.5703125" style="121" customWidth="1"/>
    <col min="13286" max="13287" width="8.28515625" style="121" customWidth="1"/>
    <col min="13288" max="13290" width="10" style="121" customWidth="1"/>
    <col min="13291" max="13291" width="10.140625" style="121" customWidth="1"/>
    <col min="13292" max="13292" width="8.7109375" style="121" customWidth="1"/>
    <col min="13293" max="13293" width="6.7109375" style="121" customWidth="1"/>
    <col min="13294" max="13294" width="9.140625" style="121" customWidth="1"/>
    <col min="13295" max="13295" width="12.42578125" style="121" customWidth="1"/>
    <col min="13296" max="13301" width="7" style="121" customWidth="1"/>
    <col min="13302" max="13302" width="11.140625" style="121" customWidth="1"/>
    <col min="13303" max="13303" width="6.7109375" style="121" customWidth="1"/>
    <col min="13304" max="13304" width="11.85546875" style="121" customWidth="1"/>
    <col min="13305" max="13305" width="13.42578125" style="121" customWidth="1"/>
    <col min="13306" max="13306" width="8" style="121" customWidth="1"/>
    <col min="13307" max="13307" width="10.28515625" style="121" customWidth="1"/>
    <col min="13308" max="13308" width="7" style="121" customWidth="1"/>
    <col min="13309" max="13309" width="10.140625" style="121" customWidth="1"/>
    <col min="13310" max="13310" width="11.85546875" style="121" customWidth="1"/>
    <col min="13311" max="13311" width="9" style="121" customWidth="1"/>
    <col min="13312" max="13313" width="8.28515625" style="121" customWidth="1"/>
    <col min="13314" max="13314" width="10.5703125" style="121" customWidth="1"/>
    <col min="13315" max="13315" width="19.28515625" style="121" customWidth="1"/>
    <col min="13316" max="13318" width="8.28515625" style="121" customWidth="1"/>
    <col min="13319" max="13319" width="10" style="121" customWidth="1"/>
    <col min="13320" max="13320" width="11.140625" style="121" customWidth="1"/>
    <col min="13321" max="13323" width="8.28515625" style="121" customWidth="1"/>
    <col min="13324" max="13324" width="9.85546875" style="121" customWidth="1"/>
    <col min="13325" max="13325" width="11.7109375" style="121" customWidth="1"/>
    <col min="13326" max="13328" width="8.28515625" style="121" customWidth="1"/>
    <col min="13329" max="13329" width="10" style="121" customWidth="1"/>
    <col min="13330" max="13330" width="11.140625" style="121" customWidth="1"/>
    <col min="13331" max="13333" width="8.28515625" style="121" customWidth="1"/>
    <col min="13334" max="13334" width="9.85546875" style="121" customWidth="1"/>
    <col min="13335" max="13335" width="11.7109375" style="121" customWidth="1"/>
    <col min="13336" max="13336" width="8.28515625" style="121" customWidth="1"/>
    <col min="13337" max="13337" width="14.5703125" style="121" customWidth="1"/>
    <col min="13338" max="13338" width="7" style="121" customWidth="1"/>
    <col min="13339" max="13339" width="10.85546875" style="121" customWidth="1"/>
    <col min="13340" max="13340" width="12.85546875" style="121" customWidth="1"/>
    <col min="13341" max="13341" width="8.42578125" style="121" customWidth="1"/>
    <col min="13342" max="13342" width="13" style="121" customWidth="1"/>
    <col min="13343" max="13343" width="6.7109375" style="121" customWidth="1"/>
    <col min="13344" max="13344" width="10.7109375" style="121" customWidth="1"/>
    <col min="13345" max="13345" width="11.85546875" style="121" customWidth="1"/>
    <col min="13346" max="13346" width="8.140625" style="121" customWidth="1"/>
    <col min="13347" max="13347" width="41.5703125" style="121" customWidth="1"/>
    <col min="13348" max="13524" width="9.140625" style="121"/>
    <col min="13525" max="13525" width="12.140625" style="121" customWidth="1"/>
    <col min="13526" max="13526" width="44.5703125" style="121" customWidth="1"/>
    <col min="13527" max="13527" width="17.28515625" style="121" customWidth="1"/>
    <col min="13528" max="13528" width="6.28515625" style="121" customWidth="1"/>
    <col min="13529" max="13531" width="10.28515625" style="121" customWidth="1"/>
    <col min="13532" max="13532" width="11.5703125" style="121" customWidth="1"/>
    <col min="13533" max="13533" width="13.42578125" style="121" customWidth="1"/>
    <col min="13534" max="13534" width="12.85546875" style="121" customWidth="1"/>
    <col min="13535" max="13535" width="7.7109375" style="121" customWidth="1"/>
    <col min="13536" max="13536" width="13.85546875" style="121" customWidth="1"/>
    <col min="13537" max="13537" width="12" style="121" customWidth="1"/>
    <col min="13538" max="13538" width="9.28515625" style="121" customWidth="1"/>
    <col min="13539" max="13539" width="19.140625" style="121" customWidth="1"/>
    <col min="13540" max="13541" width="9.5703125" style="121" customWidth="1"/>
    <col min="13542" max="13543" width="8.28515625" style="121" customWidth="1"/>
    <col min="13544" max="13546" width="10" style="121" customWidth="1"/>
    <col min="13547" max="13547" width="10.140625" style="121" customWidth="1"/>
    <col min="13548" max="13548" width="8.7109375" style="121" customWidth="1"/>
    <col min="13549" max="13549" width="6.7109375" style="121" customWidth="1"/>
    <col min="13550" max="13550" width="9.140625" style="121" customWidth="1"/>
    <col min="13551" max="13551" width="12.42578125" style="121" customWidth="1"/>
    <col min="13552" max="13557" width="7" style="121" customWidth="1"/>
    <col min="13558" max="13558" width="11.140625" style="121" customWidth="1"/>
    <col min="13559" max="13559" width="6.7109375" style="121" customWidth="1"/>
    <col min="13560" max="13560" width="11.85546875" style="121" customWidth="1"/>
    <col min="13561" max="13561" width="13.42578125" style="121" customWidth="1"/>
    <col min="13562" max="13562" width="8" style="121" customWidth="1"/>
    <col min="13563" max="13563" width="10.28515625" style="121" customWidth="1"/>
    <col min="13564" max="13564" width="7" style="121" customWidth="1"/>
    <col min="13565" max="13565" width="10.140625" style="121" customWidth="1"/>
    <col min="13566" max="13566" width="11.85546875" style="121" customWidth="1"/>
    <col min="13567" max="13567" width="9" style="121" customWidth="1"/>
    <col min="13568" max="13569" width="8.28515625" style="121" customWidth="1"/>
    <col min="13570" max="13570" width="10.5703125" style="121" customWidth="1"/>
    <col min="13571" max="13571" width="19.28515625" style="121" customWidth="1"/>
    <col min="13572" max="13574" width="8.28515625" style="121" customWidth="1"/>
    <col min="13575" max="13575" width="10" style="121" customWidth="1"/>
    <col min="13576" max="13576" width="11.140625" style="121" customWidth="1"/>
    <col min="13577" max="13579" width="8.28515625" style="121" customWidth="1"/>
    <col min="13580" max="13580" width="9.85546875" style="121" customWidth="1"/>
    <col min="13581" max="13581" width="11.7109375" style="121" customWidth="1"/>
    <col min="13582" max="13584" width="8.28515625" style="121" customWidth="1"/>
    <col min="13585" max="13585" width="10" style="121" customWidth="1"/>
    <col min="13586" max="13586" width="11.140625" style="121" customWidth="1"/>
    <col min="13587" max="13589" width="8.28515625" style="121" customWidth="1"/>
    <col min="13590" max="13590" width="9.85546875" style="121" customWidth="1"/>
    <col min="13591" max="13591" width="11.7109375" style="121" customWidth="1"/>
    <col min="13592" max="13592" width="8.28515625" style="121" customWidth="1"/>
    <col min="13593" max="13593" width="14.5703125" style="121" customWidth="1"/>
    <col min="13594" max="13594" width="7" style="121" customWidth="1"/>
    <col min="13595" max="13595" width="10.85546875" style="121" customWidth="1"/>
    <col min="13596" max="13596" width="12.85546875" style="121" customWidth="1"/>
    <col min="13597" max="13597" width="8.42578125" style="121" customWidth="1"/>
    <col min="13598" max="13598" width="13" style="121" customWidth="1"/>
    <col min="13599" max="13599" width="6.7109375" style="121" customWidth="1"/>
    <col min="13600" max="13600" width="10.7109375" style="121" customWidth="1"/>
    <col min="13601" max="13601" width="11.85546875" style="121" customWidth="1"/>
    <col min="13602" max="13602" width="8.140625" style="121" customWidth="1"/>
    <col min="13603" max="13603" width="41.5703125" style="121" customWidth="1"/>
    <col min="13604" max="13780" width="9.140625" style="121"/>
    <col min="13781" max="13781" width="12.140625" style="121" customWidth="1"/>
    <col min="13782" max="13782" width="44.5703125" style="121" customWidth="1"/>
    <col min="13783" max="13783" width="17.28515625" style="121" customWidth="1"/>
    <col min="13784" max="13784" width="6.28515625" style="121" customWidth="1"/>
    <col min="13785" max="13787" width="10.28515625" style="121" customWidth="1"/>
    <col min="13788" max="13788" width="11.5703125" style="121" customWidth="1"/>
    <col min="13789" max="13789" width="13.42578125" style="121" customWidth="1"/>
    <col min="13790" max="13790" width="12.85546875" style="121" customWidth="1"/>
    <col min="13791" max="13791" width="7.7109375" style="121" customWidth="1"/>
    <col min="13792" max="13792" width="13.85546875" style="121" customWidth="1"/>
    <col min="13793" max="13793" width="12" style="121" customWidth="1"/>
    <col min="13794" max="13794" width="9.28515625" style="121" customWidth="1"/>
    <col min="13795" max="13795" width="19.140625" style="121" customWidth="1"/>
    <col min="13796" max="13797" width="9.5703125" style="121" customWidth="1"/>
    <col min="13798" max="13799" width="8.28515625" style="121" customWidth="1"/>
    <col min="13800" max="13802" width="10" style="121" customWidth="1"/>
    <col min="13803" max="13803" width="10.140625" style="121" customWidth="1"/>
    <col min="13804" max="13804" width="8.7109375" style="121" customWidth="1"/>
    <col min="13805" max="13805" width="6.7109375" style="121" customWidth="1"/>
    <col min="13806" max="13806" width="9.140625" style="121" customWidth="1"/>
    <col min="13807" max="13807" width="12.42578125" style="121" customWidth="1"/>
    <col min="13808" max="13813" width="7" style="121" customWidth="1"/>
    <col min="13814" max="13814" width="11.140625" style="121" customWidth="1"/>
    <col min="13815" max="13815" width="6.7109375" style="121" customWidth="1"/>
    <col min="13816" max="13816" width="11.85546875" style="121" customWidth="1"/>
    <col min="13817" max="13817" width="13.42578125" style="121" customWidth="1"/>
    <col min="13818" max="13818" width="8" style="121" customWidth="1"/>
    <col min="13819" max="13819" width="10.28515625" style="121" customWidth="1"/>
    <col min="13820" max="13820" width="7" style="121" customWidth="1"/>
    <col min="13821" max="13821" width="10.140625" style="121" customWidth="1"/>
    <col min="13822" max="13822" width="11.85546875" style="121" customWidth="1"/>
    <col min="13823" max="13823" width="9" style="121" customWidth="1"/>
    <col min="13824" max="13825" width="8.28515625" style="121" customWidth="1"/>
    <col min="13826" max="13826" width="10.5703125" style="121" customWidth="1"/>
    <col min="13827" max="13827" width="19.28515625" style="121" customWidth="1"/>
    <col min="13828" max="13830" width="8.28515625" style="121" customWidth="1"/>
    <col min="13831" max="13831" width="10" style="121" customWidth="1"/>
    <col min="13832" max="13832" width="11.140625" style="121" customWidth="1"/>
    <col min="13833" max="13835" width="8.28515625" style="121" customWidth="1"/>
    <col min="13836" max="13836" width="9.85546875" style="121" customWidth="1"/>
    <col min="13837" max="13837" width="11.7109375" style="121" customWidth="1"/>
    <col min="13838" max="13840" width="8.28515625" style="121" customWidth="1"/>
    <col min="13841" max="13841" width="10" style="121" customWidth="1"/>
    <col min="13842" max="13842" width="11.140625" style="121" customWidth="1"/>
    <col min="13843" max="13845" width="8.28515625" style="121" customWidth="1"/>
    <col min="13846" max="13846" width="9.85546875" style="121" customWidth="1"/>
    <col min="13847" max="13847" width="11.7109375" style="121" customWidth="1"/>
    <col min="13848" max="13848" width="8.28515625" style="121" customWidth="1"/>
    <col min="13849" max="13849" width="14.5703125" style="121" customWidth="1"/>
    <col min="13850" max="13850" width="7" style="121" customWidth="1"/>
    <col min="13851" max="13851" width="10.85546875" style="121" customWidth="1"/>
    <col min="13852" max="13852" width="12.85546875" style="121" customWidth="1"/>
    <col min="13853" max="13853" width="8.42578125" style="121" customWidth="1"/>
    <col min="13854" max="13854" width="13" style="121" customWidth="1"/>
    <col min="13855" max="13855" width="6.7109375" style="121" customWidth="1"/>
    <col min="13856" max="13856" width="10.7109375" style="121" customWidth="1"/>
    <col min="13857" max="13857" width="11.85546875" style="121" customWidth="1"/>
    <col min="13858" max="13858" width="8.140625" style="121" customWidth="1"/>
    <col min="13859" max="13859" width="41.5703125" style="121" customWidth="1"/>
    <col min="13860" max="14036" width="9.140625" style="121"/>
    <col min="14037" max="14037" width="12.140625" style="121" customWidth="1"/>
    <col min="14038" max="14038" width="44.5703125" style="121" customWidth="1"/>
    <col min="14039" max="14039" width="17.28515625" style="121" customWidth="1"/>
    <col min="14040" max="14040" width="6.28515625" style="121" customWidth="1"/>
    <col min="14041" max="14043" width="10.28515625" style="121" customWidth="1"/>
    <col min="14044" max="14044" width="11.5703125" style="121" customWidth="1"/>
    <col min="14045" max="14045" width="13.42578125" style="121" customWidth="1"/>
    <col min="14046" max="14046" width="12.85546875" style="121" customWidth="1"/>
    <col min="14047" max="14047" width="7.7109375" style="121" customWidth="1"/>
    <col min="14048" max="14048" width="13.85546875" style="121" customWidth="1"/>
    <col min="14049" max="14049" width="12" style="121" customWidth="1"/>
    <col min="14050" max="14050" width="9.28515625" style="121" customWidth="1"/>
    <col min="14051" max="14051" width="19.140625" style="121" customWidth="1"/>
    <col min="14052" max="14053" width="9.5703125" style="121" customWidth="1"/>
    <col min="14054" max="14055" width="8.28515625" style="121" customWidth="1"/>
    <col min="14056" max="14058" width="10" style="121" customWidth="1"/>
    <col min="14059" max="14059" width="10.140625" style="121" customWidth="1"/>
    <col min="14060" max="14060" width="8.7109375" style="121" customWidth="1"/>
    <col min="14061" max="14061" width="6.7109375" style="121" customWidth="1"/>
    <col min="14062" max="14062" width="9.140625" style="121" customWidth="1"/>
    <col min="14063" max="14063" width="12.42578125" style="121" customWidth="1"/>
    <col min="14064" max="14069" width="7" style="121" customWidth="1"/>
    <col min="14070" max="14070" width="11.140625" style="121" customWidth="1"/>
    <col min="14071" max="14071" width="6.7109375" style="121" customWidth="1"/>
    <col min="14072" max="14072" width="11.85546875" style="121" customWidth="1"/>
    <col min="14073" max="14073" width="13.42578125" style="121" customWidth="1"/>
    <col min="14074" max="14074" width="8" style="121" customWidth="1"/>
    <col min="14075" max="14075" width="10.28515625" style="121" customWidth="1"/>
    <col min="14076" max="14076" width="7" style="121" customWidth="1"/>
    <col min="14077" max="14077" width="10.140625" style="121" customWidth="1"/>
    <col min="14078" max="14078" width="11.85546875" style="121" customWidth="1"/>
    <col min="14079" max="14079" width="9" style="121" customWidth="1"/>
    <col min="14080" max="14081" width="8.28515625" style="121" customWidth="1"/>
    <col min="14082" max="14082" width="10.5703125" style="121" customWidth="1"/>
    <col min="14083" max="14083" width="19.28515625" style="121" customWidth="1"/>
    <col min="14084" max="14086" width="8.28515625" style="121" customWidth="1"/>
    <col min="14087" max="14087" width="10" style="121" customWidth="1"/>
    <col min="14088" max="14088" width="11.140625" style="121" customWidth="1"/>
    <col min="14089" max="14091" width="8.28515625" style="121" customWidth="1"/>
    <col min="14092" max="14092" width="9.85546875" style="121" customWidth="1"/>
    <col min="14093" max="14093" width="11.7109375" style="121" customWidth="1"/>
    <col min="14094" max="14096" width="8.28515625" style="121" customWidth="1"/>
    <col min="14097" max="14097" width="10" style="121" customWidth="1"/>
    <col min="14098" max="14098" width="11.140625" style="121" customWidth="1"/>
    <col min="14099" max="14101" width="8.28515625" style="121" customWidth="1"/>
    <col min="14102" max="14102" width="9.85546875" style="121" customWidth="1"/>
    <col min="14103" max="14103" width="11.7109375" style="121" customWidth="1"/>
    <col min="14104" max="14104" width="8.28515625" style="121" customWidth="1"/>
    <col min="14105" max="14105" width="14.5703125" style="121" customWidth="1"/>
    <col min="14106" max="14106" width="7" style="121" customWidth="1"/>
    <col min="14107" max="14107" width="10.85546875" style="121" customWidth="1"/>
    <col min="14108" max="14108" width="12.85546875" style="121" customWidth="1"/>
    <col min="14109" max="14109" width="8.42578125" style="121" customWidth="1"/>
    <col min="14110" max="14110" width="13" style="121" customWidth="1"/>
    <col min="14111" max="14111" width="6.7109375" style="121" customWidth="1"/>
    <col min="14112" max="14112" width="10.7109375" style="121" customWidth="1"/>
    <col min="14113" max="14113" width="11.85546875" style="121" customWidth="1"/>
    <col min="14114" max="14114" width="8.140625" style="121" customWidth="1"/>
    <col min="14115" max="14115" width="41.5703125" style="121" customWidth="1"/>
    <col min="14116" max="14292" width="9.140625" style="121"/>
    <col min="14293" max="14293" width="12.140625" style="121" customWidth="1"/>
    <col min="14294" max="14294" width="44.5703125" style="121" customWidth="1"/>
    <col min="14295" max="14295" width="17.28515625" style="121" customWidth="1"/>
    <col min="14296" max="14296" width="6.28515625" style="121" customWidth="1"/>
    <col min="14297" max="14299" width="10.28515625" style="121" customWidth="1"/>
    <col min="14300" max="14300" width="11.5703125" style="121" customWidth="1"/>
    <col min="14301" max="14301" width="13.42578125" style="121" customWidth="1"/>
    <col min="14302" max="14302" width="12.85546875" style="121" customWidth="1"/>
    <col min="14303" max="14303" width="7.7109375" style="121" customWidth="1"/>
    <col min="14304" max="14304" width="13.85546875" style="121" customWidth="1"/>
    <col min="14305" max="14305" width="12" style="121" customWidth="1"/>
    <col min="14306" max="14306" width="9.28515625" style="121" customWidth="1"/>
    <col min="14307" max="14307" width="19.140625" style="121" customWidth="1"/>
    <col min="14308" max="14309" width="9.5703125" style="121" customWidth="1"/>
    <col min="14310" max="14311" width="8.28515625" style="121" customWidth="1"/>
    <col min="14312" max="14314" width="10" style="121" customWidth="1"/>
    <col min="14315" max="14315" width="10.140625" style="121" customWidth="1"/>
    <col min="14316" max="14316" width="8.7109375" style="121" customWidth="1"/>
    <col min="14317" max="14317" width="6.7109375" style="121" customWidth="1"/>
    <col min="14318" max="14318" width="9.140625" style="121" customWidth="1"/>
    <col min="14319" max="14319" width="12.42578125" style="121" customWidth="1"/>
    <col min="14320" max="14325" width="7" style="121" customWidth="1"/>
    <col min="14326" max="14326" width="11.140625" style="121" customWidth="1"/>
    <col min="14327" max="14327" width="6.7109375" style="121" customWidth="1"/>
    <col min="14328" max="14328" width="11.85546875" style="121" customWidth="1"/>
    <col min="14329" max="14329" width="13.42578125" style="121" customWidth="1"/>
    <col min="14330" max="14330" width="8" style="121" customWidth="1"/>
    <col min="14331" max="14331" width="10.28515625" style="121" customWidth="1"/>
    <col min="14332" max="14332" width="7" style="121" customWidth="1"/>
    <col min="14333" max="14333" width="10.140625" style="121" customWidth="1"/>
    <col min="14334" max="14334" width="11.85546875" style="121" customWidth="1"/>
    <col min="14335" max="14335" width="9" style="121" customWidth="1"/>
    <col min="14336" max="14337" width="8.28515625" style="121" customWidth="1"/>
    <col min="14338" max="14338" width="10.5703125" style="121" customWidth="1"/>
    <col min="14339" max="14339" width="19.28515625" style="121" customWidth="1"/>
    <col min="14340" max="14342" width="8.28515625" style="121" customWidth="1"/>
    <col min="14343" max="14343" width="10" style="121" customWidth="1"/>
    <col min="14344" max="14344" width="11.140625" style="121" customWidth="1"/>
    <col min="14345" max="14347" width="8.28515625" style="121" customWidth="1"/>
    <col min="14348" max="14348" width="9.85546875" style="121" customWidth="1"/>
    <col min="14349" max="14349" width="11.7109375" style="121" customWidth="1"/>
    <col min="14350" max="14352" width="8.28515625" style="121" customWidth="1"/>
    <col min="14353" max="14353" width="10" style="121" customWidth="1"/>
    <col min="14354" max="14354" width="11.140625" style="121" customWidth="1"/>
    <col min="14355" max="14357" width="8.28515625" style="121" customWidth="1"/>
    <col min="14358" max="14358" width="9.85546875" style="121" customWidth="1"/>
    <col min="14359" max="14359" width="11.7109375" style="121" customWidth="1"/>
    <col min="14360" max="14360" width="8.28515625" style="121" customWidth="1"/>
    <col min="14361" max="14361" width="14.5703125" style="121" customWidth="1"/>
    <col min="14362" max="14362" width="7" style="121" customWidth="1"/>
    <col min="14363" max="14363" width="10.85546875" style="121" customWidth="1"/>
    <col min="14364" max="14364" width="12.85546875" style="121" customWidth="1"/>
    <col min="14365" max="14365" width="8.42578125" style="121" customWidth="1"/>
    <col min="14366" max="14366" width="13" style="121" customWidth="1"/>
    <col min="14367" max="14367" width="6.7109375" style="121" customWidth="1"/>
    <col min="14368" max="14368" width="10.7109375" style="121" customWidth="1"/>
    <col min="14369" max="14369" width="11.85546875" style="121" customWidth="1"/>
    <col min="14370" max="14370" width="8.140625" style="121" customWidth="1"/>
    <col min="14371" max="14371" width="41.5703125" style="121" customWidth="1"/>
    <col min="14372" max="14548" width="9.140625" style="121"/>
    <col min="14549" max="14549" width="12.140625" style="121" customWidth="1"/>
    <col min="14550" max="14550" width="44.5703125" style="121" customWidth="1"/>
    <col min="14551" max="14551" width="17.28515625" style="121" customWidth="1"/>
    <col min="14552" max="14552" width="6.28515625" style="121" customWidth="1"/>
    <col min="14553" max="14555" width="10.28515625" style="121" customWidth="1"/>
    <col min="14556" max="14556" width="11.5703125" style="121" customWidth="1"/>
    <col min="14557" max="14557" width="13.42578125" style="121" customWidth="1"/>
    <col min="14558" max="14558" width="12.85546875" style="121" customWidth="1"/>
    <col min="14559" max="14559" width="7.7109375" style="121" customWidth="1"/>
    <col min="14560" max="14560" width="13.85546875" style="121" customWidth="1"/>
    <col min="14561" max="14561" width="12" style="121" customWidth="1"/>
    <col min="14562" max="14562" width="9.28515625" style="121" customWidth="1"/>
    <col min="14563" max="14563" width="19.140625" style="121" customWidth="1"/>
    <col min="14564" max="14565" width="9.5703125" style="121" customWidth="1"/>
    <col min="14566" max="14567" width="8.28515625" style="121" customWidth="1"/>
    <col min="14568" max="14570" width="10" style="121" customWidth="1"/>
    <col min="14571" max="14571" width="10.140625" style="121" customWidth="1"/>
    <col min="14572" max="14572" width="8.7109375" style="121" customWidth="1"/>
    <col min="14573" max="14573" width="6.7109375" style="121" customWidth="1"/>
    <col min="14574" max="14574" width="9.140625" style="121" customWidth="1"/>
    <col min="14575" max="14575" width="12.42578125" style="121" customWidth="1"/>
    <col min="14576" max="14581" width="7" style="121" customWidth="1"/>
    <col min="14582" max="14582" width="11.140625" style="121" customWidth="1"/>
    <col min="14583" max="14583" width="6.7109375" style="121" customWidth="1"/>
    <col min="14584" max="14584" width="11.85546875" style="121" customWidth="1"/>
    <col min="14585" max="14585" width="13.42578125" style="121" customWidth="1"/>
    <col min="14586" max="14586" width="8" style="121" customWidth="1"/>
    <col min="14587" max="14587" width="10.28515625" style="121" customWidth="1"/>
    <col min="14588" max="14588" width="7" style="121" customWidth="1"/>
    <col min="14589" max="14589" width="10.140625" style="121" customWidth="1"/>
    <col min="14590" max="14590" width="11.85546875" style="121" customWidth="1"/>
    <col min="14591" max="14591" width="9" style="121" customWidth="1"/>
    <col min="14592" max="14593" width="8.28515625" style="121" customWidth="1"/>
    <col min="14594" max="14594" width="10.5703125" style="121" customWidth="1"/>
    <col min="14595" max="14595" width="19.28515625" style="121" customWidth="1"/>
    <col min="14596" max="14598" width="8.28515625" style="121" customWidth="1"/>
    <col min="14599" max="14599" width="10" style="121" customWidth="1"/>
    <col min="14600" max="14600" width="11.140625" style="121" customWidth="1"/>
    <col min="14601" max="14603" width="8.28515625" style="121" customWidth="1"/>
    <col min="14604" max="14604" width="9.85546875" style="121" customWidth="1"/>
    <col min="14605" max="14605" width="11.7109375" style="121" customWidth="1"/>
    <col min="14606" max="14608" width="8.28515625" style="121" customWidth="1"/>
    <col min="14609" max="14609" width="10" style="121" customWidth="1"/>
    <col min="14610" max="14610" width="11.140625" style="121" customWidth="1"/>
    <col min="14611" max="14613" width="8.28515625" style="121" customWidth="1"/>
    <col min="14614" max="14614" width="9.85546875" style="121" customWidth="1"/>
    <col min="14615" max="14615" width="11.7109375" style="121" customWidth="1"/>
    <col min="14616" max="14616" width="8.28515625" style="121" customWidth="1"/>
    <col min="14617" max="14617" width="14.5703125" style="121" customWidth="1"/>
    <col min="14618" max="14618" width="7" style="121" customWidth="1"/>
    <col min="14619" max="14619" width="10.85546875" style="121" customWidth="1"/>
    <col min="14620" max="14620" width="12.85546875" style="121" customWidth="1"/>
    <col min="14621" max="14621" width="8.42578125" style="121" customWidth="1"/>
    <col min="14622" max="14622" width="13" style="121" customWidth="1"/>
    <col min="14623" max="14623" width="6.7109375" style="121" customWidth="1"/>
    <col min="14624" max="14624" width="10.7109375" style="121" customWidth="1"/>
    <col min="14625" max="14625" width="11.85546875" style="121" customWidth="1"/>
    <col min="14626" max="14626" width="8.140625" style="121" customWidth="1"/>
    <col min="14627" max="14627" width="41.5703125" style="121" customWidth="1"/>
    <col min="14628" max="14804" width="9.140625" style="121"/>
    <col min="14805" max="14805" width="12.140625" style="121" customWidth="1"/>
    <col min="14806" max="14806" width="44.5703125" style="121" customWidth="1"/>
    <col min="14807" max="14807" width="17.28515625" style="121" customWidth="1"/>
    <col min="14808" max="14808" width="6.28515625" style="121" customWidth="1"/>
    <col min="14809" max="14811" width="10.28515625" style="121" customWidth="1"/>
    <col min="14812" max="14812" width="11.5703125" style="121" customWidth="1"/>
    <col min="14813" max="14813" width="13.42578125" style="121" customWidth="1"/>
    <col min="14814" max="14814" width="12.85546875" style="121" customWidth="1"/>
    <col min="14815" max="14815" width="7.7109375" style="121" customWidth="1"/>
    <col min="14816" max="14816" width="13.85546875" style="121" customWidth="1"/>
    <col min="14817" max="14817" width="12" style="121" customWidth="1"/>
    <col min="14818" max="14818" width="9.28515625" style="121" customWidth="1"/>
    <col min="14819" max="14819" width="19.140625" style="121" customWidth="1"/>
    <col min="14820" max="14821" width="9.5703125" style="121" customWidth="1"/>
    <col min="14822" max="14823" width="8.28515625" style="121" customWidth="1"/>
    <col min="14824" max="14826" width="10" style="121" customWidth="1"/>
    <col min="14827" max="14827" width="10.140625" style="121" customWidth="1"/>
    <col min="14828" max="14828" width="8.7109375" style="121" customWidth="1"/>
    <col min="14829" max="14829" width="6.7109375" style="121" customWidth="1"/>
    <col min="14830" max="14830" width="9.140625" style="121" customWidth="1"/>
    <col min="14831" max="14831" width="12.42578125" style="121" customWidth="1"/>
    <col min="14832" max="14837" width="7" style="121" customWidth="1"/>
    <col min="14838" max="14838" width="11.140625" style="121" customWidth="1"/>
    <col min="14839" max="14839" width="6.7109375" style="121" customWidth="1"/>
    <col min="14840" max="14840" width="11.85546875" style="121" customWidth="1"/>
    <col min="14841" max="14841" width="13.42578125" style="121" customWidth="1"/>
    <col min="14842" max="14842" width="8" style="121" customWidth="1"/>
    <col min="14843" max="14843" width="10.28515625" style="121" customWidth="1"/>
    <col min="14844" max="14844" width="7" style="121" customWidth="1"/>
    <col min="14845" max="14845" width="10.140625" style="121" customWidth="1"/>
    <col min="14846" max="14846" width="11.85546875" style="121" customWidth="1"/>
    <col min="14847" max="14847" width="9" style="121" customWidth="1"/>
    <col min="14848" max="14849" width="8.28515625" style="121" customWidth="1"/>
    <col min="14850" max="14850" width="10.5703125" style="121" customWidth="1"/>
    <col min="14851" max="14851" width="19.28515625" style="121" customWidth="1"/>
    <col min="14852" max="14854" width="8.28515625" style="121" customWidth="1"/>
    <col min="14855" max="14855" width="10" style="121" customWidth="1"/>
    <col min="14856" max="14856" width="11.140625" style="121" customWidth="1"/>
    <col min="14857" max="14859" width="8.28515625" style="121" customWidth="1"/>
    <col min="14860" max="14860" width="9.85546875" style="121" customWidth="1"/>
    <col min="14861" max="14861" width="11.7109375" style="121" customWidth="1"/>
    <col min="14862" max="14864" width="8.28515625" style="121" customWidth="1"/>
    <col min="14865" max="14865" width="10" style="121" customWidth="1"/>
    <col min="14866" max="14866" width="11.140625" style="121" customWidth="1"/>
    <col min="14867" max="14869" width="8.28515625" style="121" customWidth="1"/>
    <col min="14870" max="14870" width="9.85546875" style="121" customWidth="1"/>
    <col min="14871" max="14871" width="11.7109375" style="121" customWidth="1"/>
    <col min="14872" max="14872" width="8.28515625" style="121" customWidth="1"/>
    <col min="14873" max="14873" width="14.5703125" style="121" customWidth="1"/>
    <col min="14874" max="14874" width="7" style="121" customWidth="1"/>
    <col min="14875" max="14875" width="10.85546875" style="121" customWidth="1"/>
    <col min="14876" max="14876" width="12.85546875" style="121" customWidth="1"/>
    <col min="14877" max="14877" width="8.42578125" style="121" customWidth="1"/>
    <col min="14878" max="14878" width="13" style="121" customWidth="1"/>
    <col min="14879" max="14879" width="6.7109375" style="121" customWidth="1"/>
    <col min="14880" max="14880" width="10.7109375" style="121" customWidth="1"/>
    <col min="14881" max="14881" width="11.85546875" style="121" customWidth="1"/>
    <col min="14882" max="14882" width="8.140625" style="121" customWidth="1"/>
    <col min="14883" max="14883" width="41.5703125" style="121" customWidth="1"/>
    <col min="14884" max="15060" width="9.140625" style="121"/>
    <col min="15061" max="15061" width="12.140625" style="121" customWidth="1"/>
    <col min="15062" max="15062" width="44.5703125" style="121" customWidth="1"/>
    <col min="15063" max="15063" width="17.28515625" style="121" customWidth="1"/>
    <col min="15064" max="15064" width="6.28515625" style="121" customWidth="1"/>
    <col min="15065" max="15067" width="10.28515625" style="121" customWidth="1"/>
    <col min="15068" max="15068" width="11.5703125" style="121" customWidth="1"/>
    <col min="15069" max="15069" width="13.42578125" style="121" customWidth="1"/>
    <col min="15070" max="15070" width="12.85546875" style="121" customWidth="1"/>
    <col min="15071" max="15071" width="7.7109375" style="121" customWidth="1"/>
    <col min="15072" max="15072" width="13.85546875" style="121" customWidth="1"/>
    <col min="15073" max="15073" width="12" style="121" customWidth="1"/>
    <col min="15074" max="15074" width="9.28515625" style="121" customWidth="1"/>
    <col min="15075" max="15075" width="19.140625" style="121" customWidth="1"/>
    <col min="15076" max="15077" width="9.5703125" style="121" customWidth="1"/>
    <col min="15078" max="15079" width="8.28515625" style="121" customWidth="1"/>
    <col min="15080" max="15082" width="10" style="121" customWidth="1"/>
    <col min="15083" max="15083" width="10.140625" style="121" customWidth="1"/>
    <col min="15084" max="15084" width="8.7109375" style="121" customWidth="1"/>
    <col min="15085" max="15085" width="6.7109375" style="121" customWidth="1"/>
    <col min="15086" max="15086" width="9.140625" style="121" customWidth="1"/>
    <col min="15087" max="15087" width="12.42578125" style="121" customWidth="1"/>
    <col min="15088" max="15093" width="7" style="121" customWidth="1"/>
    <col min="15094" max="15094" width="11.140625" style="121" customWidth="1"/>
    <col min="15095" max="15095" width="6.7109375" style="121" customWidth="1"/>
    <col min="15096" max="15096" width="11.85546875" style="121" customWidth="1"/>
    <col min="15097" max="15097" width="13.42578125" style="121" customWidth="1"/>
    <col min="15098" max="15098" width="8" style="121" customWidth="1"/>
    <col min="15099" max="15099" width="10.28515625" style="121" customWidth="1"/>
    <col min="15100" max="15100" width="7" style="121" customWidth="1"/>
    <col min="15101" max="15101" width="10.140625" style="121" customWidth="1"/>
    <col min="15102" max="15102" width="11.85546875" style="121" customWidth="1"/>
    <col min="15103" max="15103" width="9" style="121" customWidth="1"/>
    <col min="15104" max="15105" width="8.28515625" style="121" customWidth="1"/>
    <col min="15106" max="15106" width="10.5703125" style="121" customWidth="1"/>
    <col min="15107" max="15107" width="19.28515625" style="121" customWidth="1"/>
    <col min="15108" max="15110" width="8.28515625" style="121" customWidth="1"/>
    <col min="15111" max="15111" width="10" style="121" customWidth="1"/>
    <col min="15112" max="15112" width="11.140625" style="121" customWidth="1"/>
    <col min="15113" max="15115" width="8.28515625" style="121" customWidth="1"/>
    <col min="15116" max="15116" width="9.85546875" style="121" customWidth="1"/>
    <col min="15117" max="15117" width="11.7109375" style="121" customWidth="1"/>
    <col min="15118" max="15120" width="8.28515625" style="121" customWidth="1"/>
    <col min="15121" max="15121" width="10" style="121" customWidth="1"/>
    <col min="15122" max="15122" width="11.140625" style="121" customWidth="1"/>
    <col min="15123" max="15125" width="8.28515625" style="121" customWidth="1"/>
    <col min="15126" max="15126" width="9.85546875" style="121" customWidth="1"/>
    <col min="15127" max="15127" width="11.7109375" style="121" customWidth="1"/>
    <col min="15128" max="15128" width="8.28515625" style="121" customWidth="1"/>
    <col min="15129" max="15129" width="14.5703125" style="121" customWidth="1"/>
    <col min="15130" max="15130" width="7" style="121" customWidth="1"/>
    <col min="15131" max="15131" width="10.85546875" style="121" customWidth="1"/>
    <col min="15132" max="15132" width="12.85546875" style="121" customWidth="1"/>
    <col min="15133" max="15133" width="8.42578125" style="121" customWidth="1"/>
    <col min="15134" max="15134" width="13" style="121" customWidth="1"/>
    <col min="15135" max="15135" width="6.7109375" style="121" customWidth="1"/>
    <col min="15136" max="15136" width="10.7109375" style="121" customWidth="1"/>
    <col min="15137" max="15137" width="11.85546875" style="121" customWidth="1"/>
    <col min="15138" max="15138" width="8.140625" style="121" customWidth="1"/>
    <col min="15139" max="15139" width="41.5703125" style="121" customWidth="1"/>
    <col min="15140" max="15316" width="9.140625" style="121"/>
    <col min="15317" max="15317" width="12.140625" style="121" customWidth="1"/>
    <col min="15318" max="15318" width="44.5703125" style="121" customWidth="1"/>
    <col min="15319" max="15319" width="17.28515625" style="121" customWidth="1"/>
    <col min="15320" max="15320" width="6.28515625" style="121" customWidth="1"/>
    <col min="15321" max="15323" width="10.28515625" style="121" customWidth="1"/>
    <col min="15324" max="15324" width="11.5703125" style="121" customWidth="1"/>
    <col min="15325" max="15325" width="13.42578125" style="121" customWidth="1"/>
    <col min="15326" max="15326" width="12.85546875" style="121" customWidth="1"/>
    <col min="15327" max="15327" width="7.7109375" style="121" customWidth="1"/>
    <col min="15328" max="15328" width="13.85546875" style="121" customWidth="1"/>
    <col min="15329" max="15329" width="12" style="121" customWidth="1"/>
    <col min="15330" max="15330" width="9.28515625" style="121" customWidth="1"/>
    <col min="15331" max="15331" width="19.140625" style="121" customWidth="1"/>
    <col min="15332" max="15333" width="9.5703125" style="121" customWidth="1"/>
    <col min="15334" max="15335" width="8.28515625" style="121" customWidth="1"/>
    <col min="15336" max="15338" width="10" style="121" customWidth="1"/>
    <col min="15339" max="15339" width="10.140625" style="121" customWidth="1"/>
    <col min="15340" max="15340" width="8.7109375" style="121" customWidth="1"/>
    <col min="15341" max="15341" width="6.7109375" style="121" customWidth="1"/>
    <col min="15342" max="15342" width="9.140625" style="121" customWidth="1"/>
    <col min="15343" max="15343" width="12.42578125" style="121" customWidth="1"/>
    <col min="15344" max="15349" width="7" style="121" customWidth="1"/>
    <col min="15350" max="15350" width="11.140625" style="121" customWidth="1"/>
    <col min="15351" max="15351" width="6.7109375" style="121" customWidth="1"/>
    <col min="15352" max="15352" width="11.85546875" style="121" customWidth="1"/>
    <col min="15353" max="15353" width="13.42578125" style="121" customWidth="1"/>
    <col min="15354" max="15354" width="8" style="121" customWidth="1"/>
    <col min="15355" max="15355" width="10.28515625" style="121" customWidth="1"/>
    <col min="15356" max="15356" width="7" style="121" customWidth="1"/>
    <col min="15357" max="15357" width="10.140625" style="121" customWidth="1"/>
    <col min="15358" max="15358" width="11.85546875" style="121" customWidth="1"/>
    <col min="15359" max="15359" width="9" style="121" customWidth="1"/>
    <col min="15360" max="15361" width="8.28515625" style="121" customWidth="1"/>
    <col min="15362" max="15362" width="10.5703125" style="121" customWidth="1"/>
    <col min="15363" max="15363" width="19.28515625" style="121" customWidth="1"/>
    <col min="15364" max="15366" width="8.28515625" style="121" customWidth="1"/>
    <col min="15367" max="15367" width="10" style="121" customWidth="1"/>
    <col min="15368" max="15368" width="11.140625" style="121" customWidth="1"/>
    <col min="15369" max="15371" width="8.28515625" style="121" customWidth="1"/>
    <col min="15372" max="15372" width="9.85546875" style="121" customWidth="1"/>
    <col min="15373" max="15373" width="11.7109375" style="121" customWidth="1"/>
    <col min="15374" max="15376" width="8.28515625" style="121" customWidth="1"/>
    <col min="15377" max="15377" width="10" style="121" customWidth="1"/>
    <col min="15378" max="15378" width="11.140625" style="121" customWidth="1"/>
    <col min="15379" max="15381" width="8.28515625" style="121" customWidth="1"/>
    <col min="15382" max="15382" width="9.85546875" style="121" customWidth="1"/>
    <col min="15383" max="15383" width="11.7109375" style="121" customWidth="1"/>
    <col min="15384" max="15384" width="8.28515625" style="121" customWidth="1"/>
    <col min="15385" max="15385" width="14.5703125" style="121" customWidth="1"/>
    <col min="15386" max="15386" width="7" style="121" customWidth="1"/>
    <col min="15387" max="15387" width="10.85546875" style="121" customWidth="1"/>
    <col min="15388" max="15388" width="12.85546875" style="121" customWidth="1"/>
    <col min="15389" max="15389" width="8.42578125" style="121" customWidth="1"/>
    <col min="15390" max="15390" width="13" style="121" customWidth="1"/>
    <col min="15391" max="15391" width="6.7109375" style="121" customWidth="1"/>
    <col min="15392" max="15392" width="10.7109375" style="121" customWidth="1"/>
    <col min="15393" max="15393" width="11.85546875" style="121" customWidth="1"/>
    <col min="15394" max="15394" width="8.140625" style="121" customWidth="1"/>
    <col min="15395" max="15395" width="41.5703125" style="121" customWidth="1"/>
    <col min="15396" max="15572" width="9.140625" style="121"/>
    <col min="15573" max="15573" width="12.140625" style="121" customWidth="1"/>
    <col min="15574" max="15574" width="44.5703125" style="121" customWidth="1"/>
    <col min="15575" max="15575" width="17.28515625" style="121" customWidth="1"/>
    <col min="15576" max="15576" width="6.28515625" style="121" customWidth="1"/>
    <col min="15577" max="15579" width="10.28515625" style="121" customWidth="1"/>
    <col min="15580" max="15580" width="11.5703125" style="121" customWidth="1"/>
    <col min="15581" max="15581" width="13.42578125" style="121" customWidth="1"/>
    <col min="15582" max="15582" width="12.85546875" style="121" customWidth="1"/>
    <col min="15583" max="15583" width="7.7109375" style="121" customWidth="1"/>
    <col min="15584" max="15584" width="13.85546875" style="121" customWidth="1"/>
    <col min="15585" max="15585" width="12" style="121" customWidth="1"/>
    <col min="15586" max="15586" width="9.28515625" style="121" customWidth="1"/>
    <col min="15587" max="15587" width="19.140625" style="121" customWidth="1"/>
    <col min="15588" max="15589" width="9.5703125" style="121" customWidth="1"/>
    <col min="15590" max="15591" width="8.28515625" style="121" customWidth="1"/>
    <col min="15592" max="15594" width="10" style="121" customWidth="1"/>
    <col min="15595" max="15595" width="10.140625" style="121" customWidth="1"/>
    <col min="15596" max="15596" width="8.7109375" style="121" customWidth="1"/>
    <col min="15597" max="15597" width="6.7109375" style="121" customWidth="1"/>
    <col min="15598" max="15598" width="9.140625" style="121" customWidth="1"/>
    <col min="15599" max="15599" width="12.42578125" style="121" customWidth="1"/>
    <col min="15600" max="15605" width="7" style="121" customWidth="1"/>
    <col min="15606" max="15606" width="11.140625" style="121" customWidth="1"/>
    <col min="15607" max="15607" width="6.7109375" style="121" customWidth="1"/>
    <col min="15608" max="15608" width="11.85546875" style="121" customWidth="1"/>
    <col min="15609" max="15609" width="13.42578125" style="121" customWidth="1"/>
    <col min="15610" max="15610" width="8" style="121" customWidth="1"/>
    <col min="15611" max="15611" width="10.28515625" style="121" customWidth="1"/>
    <col min="15612" max="15612" width="7" style="121" customWidth="1"/>
    <col min="15613" max="15613" width="10.140625" style="121" customWidth="1"/>
    <col min="15614" max="15614" width="11.85546875" style="121" customWidth="1"/>
    <col min="15615" max="15615" width="9" style="121" customWidth="1"/>
    <col min="15616" max="15617" width="8.28515625" style="121" customWidth="1"/>
    <col min="15618" max="15618" width="10.5703125" style="121" customWidth="1"/>
    <col min="15619" max="15619" width="19.28515625" style="121" customWidth="1"/>
    <col min="15620" max="15622" width="8.28515625" style="121" customWidth="1"/>
    <col min="15623" max="15623" width="10" style="121" customWidth="1"/>
    <col min="15624" max="15624" width="11.140625" style="121" customWidth="1"/>
    <col min="15625" max="15627" width="8.28515625" style="121" customWidth="1"/>
    <col min="15628" max="15628" width="9.85546875" style="121" customWidth="1"/>
    <col min="15629" max="15629" width="11.7109375" style="121" customWidth="1"/>
    <col min="15630" max="15632" width="8.28515625" style="121" customWidth="1"/>
    <col min="15633" max="15633" width="10" style="121" customWidth="1"/>
    <col min="15634" max="15634" width="11.140625" style="121" customWidth="1"/>
    <col min="15635" max="15637" width="8.28515625" style="121" customWidth="1"/>
    <col min="15638" max="15638" width="9.85546875" style="121" customWidth="1"/>
    <col min="15639" max="15639" width="11.7109375" style="121" customWidth="1"/>
    <col min="15640" max="15640" width="8.28515625" style="121" customWidth="1"/>
    <col min="15641" max="15641" width="14.5703125" style="121" customWidth="1"/>
    <col min="15642" max="15642" width="7" style="121" customWidth="1"/>
    <col min="15643" max="15643" width="10.85546875" style="121" customWidth="1"/>
    <col min="15644" max="15644" width="12.85546875" style="121" customWidth="1"/>
    <col min="15645" max="15645" width="8.42578125" style="121" customWidth="1"/>
    <col min="15646" max="15646" width="13" style="121" customWidth="1"/>
    <col min="15647" max="15647" width="6.7109375" style="121" customWidth="1"/>
    <col min="15648" max="15648" width="10.7109375" style="121" customWidth="1"/>
    <col min="15649" max="15649" width="11.85546875" style="121" customWidth="1"/>
    <col min="15650" max="15650" width="8.140625" style="121" customWidth="1"/>
    <col min="15651" max="15651" width="41.5703125" style="121" customWidth="1"/>
    <col min="15652" max="15828" width="9.140625" style="121"/>
    <col min="15829" max="15829" width="12.140625" style="121" customWidth="1"/>
    <col min="15830" max="15830" width="44.5703125" style="121" customWidth="1"/>
    <col min="15831" max="15831" width="17.28515625" style="121" customWidth="1"/>
    <col min="15832" max="15832" width="6.28515625" style="121" customWidth="1"/>
    <col min="15833" max="15835" width="10.28515625" style="121" customWidth="1"/>
    <col min="15836" max="15836" width="11.5703125" style="121" customWidth="1"/>
    <col min="15837" max="15837" width="13.42578125" style="121" customWidth="1"/>
    <col min="15838" max="15838" width="12.85546875" style="121" customWidth="1"/>
    <col min="15839" max="15839" width="7.7109375" style="121" customWidth="1"/>
    <col min="15840" max="15840" width="13.85546875" style="121" customWidth="1"/>
    <col min="15841" max="15841" width="12" style="121" customWidth="1"/>
    <col min="15842" max="15842" width="9.28515625" style="121" customWidth="1"/>
    <col min="15843" max="15843" width="19.140625" style="121" customWidth="1"/>
    <col min="15844" max="15845" width="9.5703125" style="121" customWidth="1"/>
    <col min="15846" max="15847" width="8.28515625" style="121" customWidth="1"/>
    <col min="15848" max="15850" width="10" style="121" customWidth="1"/>
    <col min="15851" max="15851" width="10.140625" style="121" customWidth="1"/>
    <col min="15852" max="15852" width="8.7109375" style="121" customWidth="1"/>
    <col min="15853" max="15853" width="6.7109375" style="121" customWidth="1"/>
    <col min="15854" max="15854" width="9.140625" style="121" customWidth="1"/>
    <col min="15855" max="15855" width="12.42578125" style="121" customWidth="1"/>
    <col min="15856" max="15861" width="7" style="121" customWidth="1"/>
    <col min="15862" max="15862" width="11.140625" style="121" customWidth="1"/>
    <col min="15863" max="15863" width="6.7109375" style="121" customWidth="1"/>
    <col min="15864" max="15864" width="11.85546875" style="121" customWidth="1"/>
    <col min="15865" max="15865" width="13.42578125" style="121" customWidth="1"/>
    <col min="15866" max="15866" width="8" style="121" customWidth="1"/>
    <col min="15867" max="15867" width="10.28515625" style="121" customWidth="1"/>
    <col min="15868" max="15868" width="7" style="121" customWidth="1"/>
    <col min="15869" max="15869" width="10.140625" style="121" customWidth="1"/>
    <col min="15870" max="15870" width="11.85546875" style="121" customWidth="1"/>
    <col min="15871" max="15871" width="9" style="121" customWidth="1"/>
    <col min="15872" max="15873" width="8.28515625" style="121" customWidth="1"/>
    <col min="15874" max="15874" width="10.5703125" style="121" customWidth="1"/>
    <col min="15875" max="15875" width="19.28515625" style="121" customWidth="1"/>
    <col min="15876" max="15878" width="8.28515625" style="121" customWidth="1"/>
    <col min="15879" max="15879" width="10" style="121" customWidth="1"/>
    <col min="15880" max="15880" width="11.140625" style="121" customWidth="1"/>
    <col min="15881" max="15883" width="8.28515625" style="121" customWidth="1"/>
    <col min="15884" max="15884" width="9.85546875" style="121" customWidth="1"/>
    <col min="15885" max="15885" width="11.7109375" style="121" customWidth="1"/>
    <col min="15886" max="15888" width="8.28515625" style="121" customWidth="1"/>
    <col min="15889" max="15889" width="10" style="121" customWidth="1"/>
    <col min="15890" max="15890" width="11.140625" style="121" customWidth="1"/>
    <col min="15891" max="15893" width="8.28515625" style="121" customWidth="1"/>
    <col min="15894" max="15894" width="9.85546875" style="121" customWidth="1"/>
    <col min="15895" max="15895" width="11.7109375" style="121" customWidth="1"/>
    <col min="15896" max="15896" width="8.28515625" style="121" customWidth="1"/>
    <col min="15897" max="15897" width="14.5703125" style="121" customWidth="1"/>
    <col min="15898" max="15898" width="7" style="121" customWidth="1"/>
    <col min="15899" max="15899" width="10.85546875" style="121" customWidth="1"/>
    <col min="15900" max="15900" width="12.85546875" style="121" customWidth="1"/>
    <col min="15901" max="15901" width="8.42578125" style="121" customWidth="1"/>
    <col min="15902" max="15902" width="13" style="121" customWidth="1"/>
    <col min="15903" max="15903" width="6.7109375" style="121" customWidth="1"/>
    <col min="15904" max="15904" width="10.7109375" style="121" customWidth="1"/>
    <col min="15905" max="15905" width="11.85546875" style="121" customWidth="1"/>
    <col min="15906" max="15906" width="8.140625" style="121" customWidth="1"/>
    <col min="15907" max="15907" width="41.5703125" style="121" customWidth="1"/>
    <col min="15908" max="16084" width="9.140625" style="121"/>
    <col min="16085" max="16085" width="12.140625" style="121" customWidth="1"/>
    <col min="16086" max="16086" width="44.5703125" style="121" customWidth="1"/>
    <col min="16087" max="16087" width="17.28515625" style="121" customWidth="1"/>
    <col min="16088" max="16088" width="6.28515625" style="121" customWidth="1"/>
    <col min="16089" max="16091" width="10.28515625" style="121" customWidth="1"/>
    <col min="16092" max="16092" width="11.5703125" style="121" customWidth="1"/>
    <col min="16093" max="16093" width="13.42578125" style="121" customWidth="1"/>
    <col min="16094" max="16094" width="12.85546875" style="121" customWidth="1"/>
    <col min="16095" max="16095" width="7.7109375" style="121" customWidth="1"/>
    <col min="16096" max="16096" width="13.85546875" style="121" customWidth="1"/>
    <col min="16097" max="16097" width="12" style="121" customWidth="1"/>
    <col min="16098" max="16098" width="9.28515625" style="121" customWidth="1"/>
    <col min="16099" max="16099" width="19.140625" style="121" customWidth="1"/>
    <col min="16100" max="16101" width="9.5703125" style="121" customWidth="1"/>
    <col min="16102" max="16103" width="8.28515625" style="121" customWidth="1"/>
    <col min="16104" max="16106" width="10" style="121" customWidth="1"/>
    <col min="16107" max="16107" width="10.140625" style="121" customWidth="1"/>
    <col min="16108" max="16108" width="8.7109375" style="121" customWidth="1"/>
    <col min="16109" max="16109" width="6.7109375" style="121" customWidth="1"/>
    <col min="16110" max="16110" width="9.140625" style="121" customWidth="1"/>
    <col min="16111" max="16111" width="12.42578125" style="121" customWidth="1"/>
    <col min="16112" max="16117" width="7" style="121" customWidth="1"/>
    <col min="16118" max="16118" width="11.140625" style="121" customWidth="1"/>
    <col min="16119" max="16119" width="6.7109375" style="121" customWidth="1"/>
    <col min="16120" max="16120" width="11.85546875" style="121" customWidth="1"/>
    <col min="16121" max="16121" width="13.42578125" style="121" customWidth="1"/>
    <col min="16122" max="16122" width="8" style="121" customWidth="1"/>
    <col min="16123" max="16123" width="10.28515625" style="121" customWidth="1"/>
    <col min="16124" max="16124" width="7" style="121" customWidth="1"/>
    <col min="16125" max="16125" width="10.140625" style="121" customWidth="1"/>
    <col min="16126" max="16126" width="11.85546875" style="121" customWidth="1"/>
    <col min="16127" max="16127" width="9" style="121" customWidth="1"/>
    <col min="16128" max="16129" width="8.28515625" style="121" customWidth="1"/>
    <col min="16130" max="16130" width="10.5703125" style="121" customWidth="1"/>
    <col min="16131" max="16131" width="19.28515625" style="121" customWidth="1"/>
    <col min="16132" max="16134" width="8.28515625" style="121" customWidth="1"/>
    <col min="16135" max="16135" width="10" style="121" customWidth="1"/>
    <col min="16136" max="16136" width="11.140625" style="121" customWidth="1"/>
    <col min="16137" max="16139" width="8.28515625" style="121" customWidth="1"/>
    <col min="16140" max="16140" width="9.85546875" style="121" customWidth="1"/>
    <col min="16141" max="16141" width="11.7109375" style="121" customWidth="1"/>
    <col min="16142" max="16144" width="8.28515625" style="121" customWidth="1"/>
    <col min="16145" max="16145" width="10" style="121" customWidth="1"/>
    <col min="16146" max="16146" width="11.140625" style="121" customWidth="1"/>
    <col min="16147" max="16149" width="8.28515625" style="121" customWidth="1"/>
    <col min="16150" max="16150" width="9.85546875" style="121" customWidth="1"/>
    <col min="16151" max="16151" width="11.7109375" style="121" customWidth="1"/>
    <col min="16152" max="16152" width="8.28515625" style="121" customWidth="1"/>
    <col min="16153" max="16153" width="14.5703125" style="121" customWidth="1"/>
    <col min="16154" max="16154" width="7" style="121" customWidth="1"/>
    <col min="16155" max="16155" width="10.85546875" style="121" customWidth="1"/>
    <col min="16156" max="16156" width="12.85546875" style="121" customWidth="1"/>
    <col min="16157" max="16157" width="8.42578125" style="121" customWidth="1"/>
    <col min="16158" max="16158" width="13" style="121" customWidth="1"/>
    <col min="16159" max="16159" width="6.7109375" style="121" customWidth="1"/>
    <col min="16160" max="16160" width="10.7109375" style="121" customWidth="1"/>
    <col min="16161" max="16161" width="11.85546875" style="121" customWidth="1"/>
    <col min="16162" max="16162" width="8.140625" style="121" customWidth="1"/>
    <col min="16163" max="16163" width="41.5703125" style="121" customWidth="1"/>
    <col min="16164" max="16384" width="9.140625" style="121"/>
  </cols>
  <sheetData>
    <row r="1" spans="1:35" x14ac:dyDescent="0.25">
      <c r="AH1" s="212"/>
      <c r="AI1" s="212" t="s">
        <v>0</v>
      </c>
    </row>
    <row r="2" spans="1:35" x14ac:dyDescent="0.25">
      <c r="AH2" s="212"/>
      <c r="AI2" s="212" t="s">
        <v>540</v>
      </c>
    </row>
    <row r="3" spans="1:35" x14ac:dyDescent="0.25">
      <c r="AH3" s="212"/>
      <c r="AI3" s="212"/>
    </row>
    <row r="5" spans="1:35" ht="18.75" x14ac:dyDescent="0.3">
      <c r="A5" s="236" t="s">
        <v>1</v>
      </c>
      <c r="B5" s="236"/>
      <c r="C5" s="236"/>
      <c r="D5" s="236"/>
      <c r="E5" s="236"/>
      <c r="F5" s="236"/>
      <c r="G5" s="237"/>
      <c r="H5" s="236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</row>
    <row r="6" spans="1:35" ht="18.75" x14ac:dyDescent="0.3">
      <c r="A6" s="236" t="s">
        <v>2</v>
      </c>
      <c r="B6" s="236"/>
      <c r="C6" s="236"/>
      <c r="D6" s="236"/>
      <c r="E6" s="236"/>
      <c r="F6" s="236"/>
      <c r="G6" s="237"/>
      <c r="H6" s="236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</row>
    <row r="7" spans="1:35" ht="18.75" x14ac:dyDescent="0.3">
      <c r="A7" s="182"/>
      <c r="B7" s="182"/>
      <c r="C7" s="182"/>
      <c r="D7" s="182"/>
      <c r="E7" s="182"/>
      <c r="F7" s="182"/>
      <c r="G7" s="183"/>
      <c r="H7" s="182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</row>
    <row r="8" spans="1:35" ht="18.75" x14ac:dyDescent="0.25">
      <c r="A8" s="238" t="s">
        <v>3</v>
      </c>
      <c r="B8" s="238"/>
      <c r="C8" s="238"/>
      <c r="D8" s="238"/>
      <c r="E8" s="238"/>
      <c r="F8" s="238"/>
      <c r="G8" s="239"/>
      <c r="H8" s="238"/>
      <c r="I8" s="239"/>
      <c r="J8" s="239"/>
      <c r="K8" s="239"/>
      <c r="L8" s="239"/>
      <c r="M8" s="239"/>
      <c r="N8" s="239"/>
      <c r="O8" s="239"/>
      <c r="P8" s="239"/>
      <c r="Q8" s="239"/>
      <c r="R8" s="239"/>
      <c r="S8" s="239"/>
      <c r="T8" s="239"/>
      <c r="U8" s="239"/>
      <c r="V8" s="239"/>
      <c r="W8" s="239"/>
      <c r="X8" s="239"/>
      <c r="Y8" s="239"/>
      <c r="Z8" s="239"/>
      <c r="AA8" s="239"/>
      <c r="AB8" s="239"/>
      <c r="AC8" s="239"/>
      <c r="AD8" s="239"/>
      <c r="AE8" s="239"/>
      <c r="AF8" s="239"/>
      <c r="AG8" s="239"/>
      <c r="AH8" s="239"/>
      <c r="AI8" s="239"/>
    </row>
    <row r="9" spans="1:35" x14ac:dyDescent="0.25">
      <c r="A9" s="240" t="s">
        <v>4</v>
      </c>
      <c r="B9" s="240"/>
      <c r="C9" s="240"/>
      <c r="D9" s="240"/>
      <c r="E9" s="240"/>
      <c r="F9" s="240"/>
      <c r="G9" s="241"/>
      <c r="H9" s="240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1"/>
      <c r="AG9" s="241"/>
      <c r="AH9" s="241"/>
      <c r="AI9" s="241"/>
    </row>
    <row r="10" spans="1:35" x14ac:dyDescent="0.25">
      <c r="A10" s="242"/>
      <c r="B10" s="242"/>
      <c r="C10" s="242"/>
      <c r="D10" s="242"/>
      <c r="E10" s="242"/>
      <c r="F10" s="242"/>
      <c r="G10" s="243"/>
      <c r="H10" s="244"/>
      <c r="I10" s="243"/>
      <c r="J10" s="243"/>
    </row>
    <row r="11" spans="1:35" x14ac:dyDescent="0.25">
      <c r="AI11" s="212"/>
    </row>
    <row r="12" spans="1:35" ht="64.5" customHeight="1" x14ac:dyDescent="0.25">
      <c r="A12" s="245" t="s">
        <v>5</v>
      </c>
      <c r="B12" s="245" t="s">
        <v>6</v>
      </c>
      <c r="C12" s="245" t="s">
        <v>7</v>
      </c>
      <c r="D12" s="248" t="s">
        <v>8</v>
      </c>
      <c r="E12" s="251" t="s">
        <v>9</v>
      </c>
      <c r="F12" s="232" t="s">
        <v>10</v>
      </c>
      <c r="G12" s="230"/>
      <c r="H12" s="233"/>
      <c r="I12" s="234" t="s">
        <v>11</v>
      </c>
      <c r="J12" s="234" t="s">
        <v>12</v>
      </c>
      <c r="K12" s="230" t="s">
        <v>484</v>
      </c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0"/>
      <c r="AA12" s="230"/>
      <c r="AB12" s="230"/>
      <c r="AC12" s="230"/>
      <c r="AD12" s="230"/>
      <c r="AE12" s="230"/>
      <c r="AF12" s="230"/>
      <c r="AG12" s="230"/>
      <c r="AH12" s="230"/>
      <c r="AI12" s="231"/>
    </row>
    <row r="13" spans="1:35" ht="74.25" customHeight="1" x14ac:dyDescent="0.25">
      <c r="A13" s="246"/>
      <c r="B13" s="246"/>
      <c r="C13" s="246"/>
      <c r="D13" s="249"/>
      <c r="E13" s="252"/>
      <c r="F13" s="232" t="s">
        <v>13</v>
      </c>
      <c r="G13" s="230"/>
      <c r="H13" s="233"/>
      <c r="I13" s="235"/>
      <c r="J13" s="235"/>
      <c r="K13" s="229" t="s">
        <v>179</v>
      </c>
      <c r="L13" s="230"/>
      <c r="M13" s="230"/>
      <c r="N13" s="230"/>
      <c r="O13" s="231"/>
      <c r="P13" s="229" t="s">
        <v>180</v>
      </c>
      <c r="Q13" s="230"/>
      <c r="R13" s="230"/>
      <c r="S13" s="230"/>
      <c r="T13" s="231"/>
      <c r="U13" s="229" t="s">
        <v>181</v>
      </c>
      <c r="V13" s="230"/>
      <c r="W13" s="230"/>
      <c r="X13" s="230"/>
      <c r="Y13" s="231"/>
      <c r="Z13" s="229" t="s">
        <v>491</v>
      </c>
      <c r="AA13" s="230"/>
      <c r="AB13" s="230"/>
      <c r="AC13" s="230"/>
      <c r="AD13" s="231"/>
      <c r="AE13" s="229" t="s">
        <v>182</v>
      </c>
      <c r="AF13" s="230"/>
      <c r="AG13" s="230"/>
      <c r="AH13" s="230"/>
      <c r="AI13" s="231"/>
    </row>
    <row r="14" spans="1:35" ht="156.75" customHeight="1" x14ac:dyDescent="0.25">
      <c r="A14" s="247"/>
      <c r="B14" s="247"/>
      <c r="C14" s="247"/>
      <c r="D14" s="250"/>
      <c r="E14" s="186" t="s">
        <v>14</v>
      </c>
      <c r="F14" s="124" t="s">
        <v>15</v>
      </c>
      <c r="G14" s="2" t="s">
        <v>445</v>
      </c>
      <c r="H14" s="130" t="s">
        <v>16</v>
      </c>
      <c r="I14" s="3" t="s">
        <v>13</v>
      </c>
      <c r="J14" s="2" t="s">
        <v>490</v>
      </c>
      <c r="K14" s="2" t="s">
        <v>17</v>
      </c>
      <c r="L14" s="2" t="s">
        <v>18</v>
      </c>
      <c r="M14" s="2" t="s">
        <v>19</v>
      </c>
      <c r="N14" s="3" t="s">
        <v>21</v>
      </c>
      <c r="O14" s="3" t="s">
        <v>20</v>
      </c>
      <c r="P14" s="2" t="s">
        <v>17</v>
      </c>
      <c r="Q14" s="2" t="s">
        <v>18</v>
      </c>
      <c r="R14" s="2" t="s">
        <v>19</v>
      </c>
      <c r="S14" s="3" t="s">
        <v>21</v>
      </c>
      <c r="T14" s="3" t="s">
        <v>20</v>
      </c>
      <c r="U14" s="2" t="s">
        <v>17</v>
      </c>
      <c r="V14" s="2" t="s">
        <v>18</v>
      </c>
      <c r="W14" s="2" t="s">
        <v>19</v>
      </c>
      <c r="X14" s="3" t="s">
        <v>21</v>
      </c>
      <c r="Y14" s="3" t="s">
        <v>20</v>
      </c>
      <c r="Z14" s="3" t="s">
        <v>17</v>
      </c>
      <c r="AA14" s="3" t="s">
        <v>18</v>
      </c>
      <c r="AB14" s="3" t="s">
        <v>19</v>
      </c>
      <c r="AC14" s="3" t="s">
        <v>21</v>
      </c>
      <c r="AD14" s="3" t="s">
        <v>20</v>
      </c>
      <c r="AE14" s="2" t="s">
        <v>17</v>
      </c>
      <c r="AF14" s="2" t="s">
        <v>18</v>
      </c>
      <c r="AG14" s="2" t="s">
        <v>19</v>
      </c>
      <c r="AH14" s="3" t="s">
        <v>21</v>
      </c>
      <c r="AI14" s="2" t="s">
        <v>20</v>
      </c>
    </row>
    <row r="15" spans="1:35" s="93" customFormat="1" x14ac:dyDescent="0.25">
      <c r="A15" s="131">
        <v>1</v>
      </c>
      <c r="B15" s="131">
        <v>2</v>
      </c>
      <c r="C15" s="131">
        <v>3</v>
      </c>
      <c r="D15" s="131">
        <v>4</v>
      </c>
      <c r="E15" s="131">
        <v>5</v>
      </c>
      <c r="F15" s="131">
        <v>6</v>
      </c>
      <c r="G15" s="131">
        <v>7</v>
      </c>
      <c r="H15" s="131">
        <v>8</v>
      </c>
      <c r="I15" s="131">
        <v>9</v>
      </c>
      <c r="J15" s="131">
        <v>10</v>
      </c>
      <c r="K15" s="131">
        <v>21</v>
      </c>
      <c r="L15" s="131">
        <v>22</v>
      </c>
      <c r="M15" s="131">
        <v>23</v>
      </c>
      <c r="N15" s="131">
        <v>24</v>
      </c>
      <c r="O15" s="131">
        <v>25</v>
      </c>
      <c r="P15" s="131">
        <v>26</v>
      </c>
      <c r="Q15" s="131">
        <v>27</v>
      </c>
      <c r="R15" s="131">
        <v>28</v>
      </c>
      <c r="S15" s="131">
        <v>29</v>
      </c>
      <c r="T15" s="131">
        <v>30</v>
      </c>
      <c r="U15" s="131">
        <v>31</v>
      </c>
      <c r="V15" s="131">
        <v>32</v>
      </c>
      <c r="W15" s="131">
        <v>33</v>
      </c>
      <c r="X15" s="131">
        <v>34</v>
      </c>
      <c r="Y15" s="131">
        <v>35</v>
      </c>
      <c r="Z15" s="131">
        <v>36</v>
      </c>
      <c r="AA15" s="131">
        <v>37</v>
      </c>
      <c r="AB15" s="131">
        <v>38</v>
      </c>
      <c r="AC15" s="131">
        <v>39</v>
      </c>
      <c r="AD15" s="131">
        <v>40</v>
      </c>
      <c r="AE15" s="131">
        <v>41</v>
      </c>
      <c r="AF15" s="131">
        <v>42</v>
      </c>
      <c r="AG15" s="131">
        <v>43</v>
      </c>
      <c r="AH15" s="131">
        <v>44</v>
      </c>
      <c r="AI15" s="131">
        <v>45</v>
      </c>
    </row>
    <row r="16" spans="1:35" x14ac:dyDescent="0.25">
      <c r="A16" s="95">
        <v>0</v>
      </c>
      <c r="B16" s="96" t="s">
        <v>22</v>
      </c>
      <c r="C16" s="95" t="s">
        <v>23</v>
      </c>
      <c r="D16" s="126" t="s">
        <v>24</v>
      </c>
      <c r="E16" s="126" t="s">
        <v>24</v>
      </c>
      <c r="F16" s="126" t="s">
        <v>24</v>
      </c>
      <c r="G16" s="126">
        <f>+SUM(G17,G18,G19,G20,G21,G22)</f>
        <v>0</v>
      </c>
      <c r="H16" s="126">
        <f t="shared" ref="H16" si="0">+SUM(H17,H18,H19,H20,H21,H22)</f>
        <v>0</v>
      </c>
      <c r="I16" s="126">
        <f>+SUM(I17,I18,I19,I20,I21,I22)</f>
        <v>1376.1678160606116</v>
      </c>
      <c r="J16" s="126">
        <f>+SUM(J17,J18,J19,J20,J21,J22)</f>
        <v>1132.8868212986117</v>
      </c>
      <c r="K16" s="126">
        <f t="shared" ref="K16:K17" si="1">+K23</f>
        <v>420.52336371199999</v>
      </c>
      <c r="L16" s="126" t="s">
        <v>24</v>
      </c>
      <c r="M16" s="126" t="s">
        <v>24</v>
      </c>
      <c r="N16" s="126">
        <f t="shared" ref="N16:P17" si="2">+N23</f>
        <v>81.329999999999984</v>
      </c>
      <c r="O16" s="126">
        <f t="shared" si="2"/>
        <v>339.19336371200001</v>
      </c>
      <c r="P16" s="126">
        <f t="shared" si="2"/>
        <v>501.19213783891587</v>
      </c>
      <c r="Q16" s="126" t="s">
        <v>24</v>
      </c>
      <c r="R16" s="126" t="s">
        <v>24</v>
      </c>
      <c r="S16" s="126">
        <f>+S23</f>
        <v>233.71661957000001</v>
      </c>
      <c r="T16" s="126">
        <f>+T23</f>
        <v>267.47551826891583</v>
      </c>
      <c r="U16" s="126">
        <f t="shared" ref="U16:U17" si="3">+U23</f>
        <v>655.39623491539635</v>
      </c>
      <c r="V16" s="126" t="s">
        <v>24</v>
      </c>
      <c r="W16" s="126" t="s">
        <v>24</v>
      </c>
      <c r="X16" s="126">
        <f t="shared" ref="X16:Z17" si="4">+X23</f>
        <v>233.71661957000001</v>
      </c>
      <c r="Y16" s="126">
        <f t="shared" si="4"/>
        <v>421.67961534539631</v>
      </c>
      <c r="Z16" s="126">
        <f t="shared" si="4"/>
        <v>120</v>
      </c>
      <c r="AA16" s="126" t="s">
        <v>24</v>
      </c>
      <c r="AB16" s="126" t="s">
        <v>24</v>
      </c>
      <c r="AC16" s="126">
        <f>+AC23</f>
        <v>0</v>
      </c>
      <c r="AD16" s="126">
        <f>+AD23</f>
        <v>120</v>
      </c>
      <c r="AE16" s="126">
        <f>+SUM(K16,P16,U16,Z16)</f>
        <v>1697.1117364663123</v>
      </c>
      <c r="AF16" s="126">
        <f t="shared" ref="AF16:AI16" si="5">+SUM(L16,Q16,V16,AA16)</f>
        <v>0</v>
      </c>
      <c r="AG16" s="126">
        <f t="shared" si="5"/>
        <v>0</v>
      </c>
      <c r="AH16" s="126">
        <f t="shared" si="5"/>
        <v>548.76323914</v>
      </c>
      <c r="AI16" s="126">
        <f t="shared" si="5"/>
        <v>1148.3484973263121</v>
      </c>
    </row>
    <row r="17" spans="1:35" x14ac:dyDescent="0.25">
      <c r="A17" s="95" t="s">
        <v>25</v>
      </c>
      <c r="B17" s="96" t="s">
        <v>26</v>
      </c>
      <c r="C17" s="95" t="s">
        <v>23</v>
      </c>
      <c r="D17" s="126" t="s">
        <v>24</v>
      </c>
      <c r="E17" s="126" t="s">
        <v>24</v>
      </c>
      <c r="F17" s="126" t="s">
        <v>24</v>
      </c>
      <c r="G17" s="126">
        <f>+G24</f>
        <v>0</v>
      </c>
      <c r="H17" s="126" t="str">
        <f t="shared" ref="H17:J17" si="6">+H24</f>
        <v>нд</v>
      </c>
      <c r="I17" s="126">
        <f t="shared" si="6"/>
        <v>93.580379112000003</v>
      </c>
      <c r="J17" s="126">
        <f t="shared" si="6"/>
        <v>93.580379112000003</v>
      </c>
      <c r="K17" s="126">
        <f t="shared" si="1"/>
        <v>8.046412428</v>
      </c>
      <c r="L17" s="126" t="s">
        <v>24</v>
      </c>
      <c r="M17" s="126" t="s">
        <v>24</v>
      </c>
      <c r="N17" s="126">
        <f t="shared" si="2"/>
        <v>6.7053436900000003</v>
      </c>
      <c r="O17" s="126">
        <f t="shared" si="2"/>
        <v>1.3410687379999997</v>
      </c>
      <c r="P17" s="126">
        <f t="shared" si="2"/>
        <v>85.533966684000006</v>
      </c>
      <c r="Q17" s="126" t="s">
        <v>24</v>
      </c>
      <c r="R17" s="126" t="s">
        <v>24</v>
      </c>
      <c r="S17" s="126">
        <f t="shared" ref="S17:T17" si="7">+S24</f>
        <v>71.278305570000015</v>
      </c>
      <c r="T17" s="126">
        <f t="shared" si="7"/>
        <v>14.255661113999992</v>
      </c>
      <c r="U17" s="126">
        <f t="shared" si="3"/>
        <v>0</v>
      </c>
      <c r="V17" s="126" t="s">
        <v>24</v>
      </c>
      <c r="W17" s="126" t="s">
        <v>24</v>
      </c>
      <c r="X17" s="126">
        <f t="shared" si="4"/>
        <v>0</v>
      </c>
      <c r="Y17" s="126">
        <f t="shared" si="4"/>
        <v>0</v>
      </c>
      <c r="Z17" s="126">
        <f t="shared" si="4"/>
        <v>0</v>
      </c>
      <c r="AA17" s="126" t="s">
        <v>24</v>
      </c>
      <c r="AB17" s="126" t="s">
        <v>24</v>
      </c>
      <c r="AC17" s="126">
        <f>+AC24</f>
        <v>0</v>
      </c>
      <c r="AD17" s="126">
        <f>+AD24</f>
        <v>0</v>
      </c>
      <c r="AE17" s="126">
        <f t="shared" ref="AE17:AE79" si="8">+SUM(K17,P17,U17,Z17)</f>
        <v>93.580379112000003</v>
      </c>
      <c r="AF17" s="126">
        <f t="shared" ref="AF17:AF79" si="9">+SUM(L17,Q17,V17,AA17)</f>
        <v>0</v>
      </c>
      <c r="AG17" s="126">
        <f t="shared" ref="AG17:AG79" si="10">+SUM(M17,R17,W17,AB17)</f>
        <v>0</v>
      </c>
      <c r="AH17" s="126">
        <f t="shared" ref="AH17:AH79" si="11">+SUM(N17,S17,X17,AC17)</f>
        <v>77.983649260000021</v>
      </c>
      <c r="AI17" s="126">
        <f t="shared" ref="AI17:AI79" si="12">+SUM(O17,T17,Y17,AD17)</f>
        <v>15.596729851999992</v>
      </c>
    </row>
    <row r="18" spans="1:35" ht="31.5" x14ac:dyDescent="0.25">
      <c r="A18" s="95" t="s">
        <v>27</v>
      </c>
      <c r="B18" s="96" t="s">
        <v>28</v>
      </c>
      <c r="C18" s="95" t="s">
        <v>23</v>
      </c>
      <c r="D18" s="126" t="s">
        <v>24</v>
      </c>
      <c r="E18" s="126" t="s">
        <v>24</v>
      </c>
      <c r="F18" s="126" t="s">
        <v>24</v>
      </c>
      <c r="G18" s="126">
        <f>+G43</f>
        <v>0</v>
      </c>
      <c r="H18" s="126">
        <f t="shared" ref="H18:J18" si="13">+H43</f>
        <v>0</v>
      </c>
      <c r="I18" s="126">
        <f>+I43</f>
        <v>851.36642026999994</v>
      </c>
      <c r="J18" s="126">
        <f t="shared" si="13"/>
        <v>768.82554785999992</v>
      </c>
      <c r="K18" s="126">
        <f>+K43</f>
        <v>70.905485819999996</v>
      </c>
      <c r="L18" s="126" t="s">
        <v>24</v>
      </c>
      <c r="M18" s="126" t="s">
        <v>24</v>
      </c>
      <c r="N18" s="126">
        <f>+N43</f>
        <v>15.617904850000002</v>
      </c>
      <c r="O18" s="126">
        <f>+O43</f>
        <v>55.28758097</v>
      </c>
      <c r="P18" s="126">
        <f>+P43</f>
        <v>270.62950524000001</v>
      </c>
      <c r="Q18" s="126" t="s">
        <v>24</v>
      </c>
      <c r="R18" s="126" t="s">
        <v>24</v>
      </c>
      <c r="S18" s="126">
        <f>+S43</f>
        <v>159.98601340423679</v>
      </c>
      <c r="T18" s="126">
        <f>+T43</f>
        <v>110.6434918357632</v>
      </c>
      <c r="U18" s="126">
        <f>+U43</f>
        <v>521.71855679999999</v>
      </c>
      <c r="V18" s="126" t="s">
        <v>24</v>
      </c>
      <c r="W18" s="126" t="s">
        <v>24</v>
      </c>
      <c r="X18" s="126">
        <f>+X43</f>
        <v>222.3185544738364</v>
      </c>
      <c r="Y18" s="126">
        <f>+Y43</f>
        <v>299.40000232616359</v>
      </c>
      <c r="Z18" s="126">
        <f>+Z43</f>
        <v>0</v>
      </c>
      <c r="AA18" s="126" t="s">
        <v>24</v>
      </c>
      <c r="AB18" s="126" t="s">
        <v>24</v>
      </c>
      <c r="AC18" s="126">
        <f>+AC43</f>
        <v>0</v>
      </c>
      <c r="AD18" s="126">
        <f>+AD43</f>
        <v>0</v>
      </c>
      <c r="AE18" s="126">
        <f t="shared" si="8"/>
        <v>863.25354786000003</v>
      </c>
      <c r="AF18" s="126">
        <f t="shared" si="9"/>
        <v>0</v>
      </c>
      <c r="AG18" s="126">
        <f t="shared" si="10"/>
        <v>0</v>
      </c>
      <c r="AH18" s="126">
        <f t="shared" si="11"/>
        <v>397.92247272807322</v>
      </c>
      <c r="AI18" s="126">
        <f t="shared" si="12"/>
        <v>465.33107513192681</v>
      </c>
    </row>
    <row r="19" spans="1:35" ht="47.25" x14ac:dyDescent="0.25">
      <c r="A19" s="95" t="s">
        <v>29</v>
      </c>
      <c r="B19" s="96" t="s">
        <v>30</v>
      </c>
      <c r="C19" s="95" t="s">
        <v>23</v>
      </c>
      <c r="D19" s="126" t="s">
        <v>24</v>
      </c>
      <c r="E19" s="126" t="s">
        <v>24</v>
      </c>
      <c r="F19" s="126" t="s">
        <v>24</v>
      </c>
      <c r="G19" s="126" t="s">
        <v>24</v>
      </c>
      <c r="H19" s="126" t="s">
        <v>24</v>
      </c>
      <c r="I19" s="126" t="s">
        <v>24</v>
      </c>
      <c r="J19" s="126" t="s">
        <v>24</v>
      </c>
      <c r="K19" s="126" t="s">
        <v>24</v>
      </c>
      <c r="L19" s="126" t="s">
        <v>24</v>
      </c>
      <c r="M19" s="126" t="s">
        <v>24</v>
      </c>
      <c r="N19" s="126" t="s">
        <v>24</v>
      </c>
      <c r="O19" s="126" t="s">
        <v>24</v>
      </c>
      <c r="P19" s="126" t="s">
        <v>24</v>
      </c>
      <c r="Q19" s="126" t="s">
        <v>24</v>
      </c>
      <c r="R19" s="126" t="s">
        <v>24</v>
      </c>
      <c r="S19" s="126" t="s">
        <v>24</v>
      </c>
      <c r="T19" s="126" t="s">
        <v>24</v>
      </c>
      <c r="U19" s="126" t="s">
        <v>24</v>
      </c>
      <c r="V19" s="126" t="s">
        <v>24</v>
      </c>
      <c r="W19" s="126" t="s">
        <v>24</v>
      </c>
      <c r="X19" s="126" t="s">
        <v>24</v>
      </c>
      <c r="Y19" s="126" t="s">
        <v>24</v>
      </c>
      <c r="Z19" s="126" t="s">
        <v>24</v>
      </c>
      <c r="AA19" s="126" t="s">
        <v>24</v>
      </c>
      <c r="AB19" s="126" t="s">
        <v>24</v>
      </c>
      <c r="AC19" s="126" t="s">
        <v>24</v>
      </c>
      <c r="AD19" s="126" t="s">
        <v>24</v>
      </c>
      <c r="AE19" s="126">
        <f t="shared" si="8"/>
        <v>0</v>
      </c>
      <c r="AF19" s="126">
        <f t="shared" si="9"/>
        <v>0</v>
      </c>
      <c r="AG19" s="126">
        <f t="shared" si="10"/>
        <v>0</v>
      </c>
      <c r="AH19" s="126">
        <f t="shared" si="11"/>
        <v>0</v>
      </c>
      <c r="AI19" s="126">
        <f t="shared" si="12"/>
        <v>0</v>
      </c>
    </row>
    <row r="20" spans="1:35" ht="31.5" x14ac:dyDescent="0.25">
      <c r="A20" s="95" t="s">
        <v>31</v>
      </c>
      <c r="B20" s="96" t="s">
        <v>32</v>
      </c>
      <c r="C20" s="95" t="s">
        <v>23</v>
      </c>
      <c r="D20" s="126" t="s">
        <v>24</v>
      </c>
      <c r="E20" s="126" t="s">
        <v>24</v>
      </c>
      <c r="F20" s="126" t="s">
        <v>24</v>
      </c>
      <c r="G20" s="126" t="s">
        <v>24</v>
      </c>
      <c r="H20" s="126" t="s">
        <v>24</v>
      </c>
      <c r="I20" s="126" t="s">
        <v>24</v>
      </c>
      <c r="J20" s="126" t="s">
        <v>24</v>
      </c>
      <c r="K20" s="126" t="s">
        <v>24</v>
      </c>
      <c r="L20" s="126" t="s">
        <v>24</v>
      </c>
      <c r="M20" s="126" t="s">
        <v>24</v>
      </c>
      <c r="N20" s="126" t="s">
        <v>24</v>
      </c>
      <c r="O20" s="126" t="s">
        <v>24</v>
      </c>
      <c r="P20" s="126" t="s">
        <v>24</v>
      </c>
      <c r="Q20" s="126" t="s">
        <v>24</v>
      </c>
      <c r="R20" s="126" t="s">
        <v>24</v>
      </c>
      <c r="S20" s="126" t="s">
        <v>24</v>
      </c>
      <c r="T20" s="126" t="s">
        <v>24</v>
      </c>
      <c r="U20" s="126" t="s">
        <v>24</v>
      </c>
      <c r="V20" s="126" t="s">
        <v>24</v>
      </c>
      <c r="W20" s="126" t="s">
        <v>24</v>
      </c>
      <c r="X20" s="126" t="s">
        <v>24</v>
      </c>
      <c r="Y20" s="126" t="s">
        <v>24</v>
      </c>
      <c r="Z20" s="126" t="s">
        <v>24</v>
      </c>
      <c r="AA20" s="126" t="s">
        <v>24</v>
      </c>
      <c r="AB20" s="126" t="s">
        <v>24</v>
      </c>
      <c r="AC20" s="126" t="s">
        <v>24</v>
      </c>
      <c r="AD20" s="126" t="s">
        <v>24</v>
      </c>
      <c r="AE20" s="126">
        <f t="shared" si="8"/>
        <v>0</v>
      </c>
      <c r="AF20" s="126">
        <f t="shared" si="9"/>
        <v>0</v>
      </c>
      <c r="AG20" s="126">
        <f t="shared" si="10"/>
        <v>0</v>
      </c>
      <c r="AH20" s="126">
        <f t="shared" si="11"/>
        <v>0</v>
      </c>
      <c r="AI20" s="126">
        <f t="shared" si="12"/>
        <v>0</v>
      </c>
    </row>
    <row r="21" spans="1:35" ht="31.5" x14ac:dyDescent="0.25">
      <c r="A21" s="95" t="s">
        <v>33</v>
      </c>
      <c r="B21" s="96" t="s">
        <v>34</v>
      </c>
      <c r="C21" s="95" t="s">
        <v>23</v>
      </c>
      <c r="D21" s="126" t="s">
        <v>24</v>
      </c>
      <c r="E21" s="126" t="s">
        <v>24</v>
      </c>
      <c r="F21" s="126" t="s">
        <v>24</v>
      </c>
      <c r="G21" s="126" t="s">
        <v>24</v>
      </c>
      <c r="H21" s="126" t="s">
        <v>24</v>
      </c>
      <c r="I21" s="126" t="s">
        <v>24</v>
      </c>
      <c r="J21" s="126" t="s">
        <v>24</v>
      </c>
      <c r="K21" s="126" t="s">
        <v>24</v>
      </c>
      <c r="L21" s="126" t="s">
        <v>24</v>
      </c>
      <c r="M21" s="126" t="s">
        <v>24</v>
      </c>
      <c r="N21" s="126" t="s">
        <v>24</v>
      </c>
      <c r="O21" s="126" t="s">
        <v>24</v>
      </c>
      <c r="P21" s="126" t="s">
        <v>24</v>
      </c>
      <c r="Q21" s="126" t="s">
        <v>24</v>
      </c>
      <c r="R21" s="126" t="s">
        <v>24</v>
      </c>
      <c r="S21" s="126" t="s">
        <v>24</v>
      </c>
      <c r="T21" s="126" t="s">
        <v>24</v>
      </c>
      <c r="U21" s="126" t="s">
        <v>24</v>
      </c>
      <c r="V21" s="126" t="s">
        <v>24</v>
      </c>
      <c r="W21" s="126" t="s">
        <v>24</v>
      </c>
      <c r="X21" s="126" t="s">
        <v>24</v>
      </c>
      <c r="Y21" s="126" t="s">
        <v>24</v>
      </c>
      <c r="Z21" s="126" t="s">
        <v>24</v>
      </c>
      <c r="AA21" s="126" t="s">
        <v>24</v>
      </c>
      <c r="AB21" s="126" t="s">
        <v>24</v>
      </c>
      <c r="AC21" s="126" t="s">
        <v>24</v>
      </c>
      <c r="AD21" s="126" t="s">
        <v>24</v>
      </c>
      <c r="AE21" s="126">
        <f t="shared" si="8"/>
        <v>0</v>
      </c>
      <c r="AF21" s="126">
        <f t="shared" si="9"/>
        <v>0</v>
      </c>
      <c r="AG21" s="126">
        <f t="shared" si="10"/>
        <v>0</v>
      </c>
      <c r="AH21" s="126">
        <f t="shared" si="11"/>
        <v>0</v>
      </c>
      <c r="AI21" s="126">
        <f t="shared" si="12"/>
        <v>0</v>
      </c>
    </row>
    <row r="22" spans="1:35" x14ac:dyDescent="0.25">
      <c r="A22" s="95" t="s">
        <v>35</v>
      </c>
      <c r="B22" s="96" t="s">
        <v>36</v>
      </c>
      <c r="C22" s="95" t="s">
        <v>23</v>
      </c>
      <c r="D22" s="126" t="s">
        <v>24</v>
      </c>
      <c r="E22" s="126" t="s">
        <v>24</v>
      </c>
      <c r="F22" s="126" t="s">
        <v>24</v>
      </c>
      <c r="G22" s="126">
        <f>+G80</f>
        <v>0</v>
      </c>
      <c r="H22" s="126" t="str">
        <f t="shared" ref="H22" si="14">+H74</f>
        <v>нд</v>
      </c>
      <c r="I22" s="126">
        <f t="shared" ref="I22:J22" si="15">+I80</f>
        <v>431.22101667861182</v>
      </c>
      <c r="J22" s="126">
        <f t="shared" si="15"/>
        <v>270.48089432661192</v>
      </c>
      <c r="K22" s="126">
        <f>+K80</f>
        <v>341.57146546400003</v>
      </c>
      <c r="L22" s="126" t="s">
        <v>24</v>
      </c>
      <c r="M22" s="126" t="s">
        <v>24</v>
      </c>
      <c r="N22" s="126">
        <f>+N80</f>
        <v>59.00675145999999</v>
      </c>
      <c r="O22" s="126">
        <f>+O80</f>
        <v>282.564714004</v>
      </c>
      <c r="P22" s="126">
        <f>+P80</f>
        <v>145.02866591491585</v>
      </c>
      <c r="Q22" s="126" t="s">
        <v>24</v>
      </c>
      <c r="R22" s="126" t="s">
        <v>24</v>
      </c>
      <c r="S22" s="126">
        <f>+S80</f>
        <v>2.4523005957632003</v>
      </c>
      <c r="T22" s="126">
        <f>+T80</f>
        <v>142.57636531915264</v>
      </c>
      <c r="U22" s="126">
        <f>+U80</f>
        <v>133.67767811539633</v>
      </c>
      <c r="V22" s="126" t="s">
        <v>24</v>
      </c>
      <c r="W22" s="126" t="s">
        <v>24</v>
      </c>
      <c r="X22" s="126">
        <f>+X80</f>
        <v>11.398065096163601</v>
      </c>
      <c r="Y22" s="126">
        <f>+Y80</f>
        <v>122.27961301923273</v>
      </c>
      <c r="Z22" s="126">
        <f>+Z80</f>
        <v>120</v>
      </c>
      <c r="AA22" s="126" t="s">
        <v>24</v>
      </c>
      <c r="AB22" s="126" t="s">
        <v>24</v>
      </c>
      <c r="AC22" s="126">
        <f>+AC80</f>
        <v>0</v>
      </c>
      <c r="AD22" s="126">
        <f>+AD80</f>
        <v>120</v>
      </c>
      <c r="AE22" s="126">
        <f t="shared" si="8"/>
        <v>740.27780949431224</v>
      </c>
      <c r="AF22" s="126">
        <f t="shared" si="9"/>
        <v>0</v>
      </c>
      <c r="AG22" s="126">
        <f t="shared" si="10"/>
        <v>0</v>
      </c>
      <c r="AH22" s="126">
        <f t="shared" si="11"/>
        <v>72.857117151926786</v>
      </c>
      <c r="AI22" s="126">
        <f t="shared" si="12"/>
        <v>667.42069234238534</v>
      </c>
    </row>
    <row r="23" spans="1:35" x14ac:dyDescent="0.25">
      <c r="A23" s="95" t="s">
        <v>37</v>
      </c>
      <c r="B23" s="96" t="s">
        <v>38</v>
      </c>
      <c r="C23" s="95" t="s">
        <v>23</v>
      </c>
      <c r="D23" s="126" t="s">
        <v>24</v>
      </c>
      <c r="E23" s="126" t="s">
        <v>24</v>
      </c>
      <c r="F23" s="126" t="s">
        <v>24</v>
      </c>
      <c r="G23" s="126">
        <f>+SUM(G24,G43,G75,G78,G79,G80)</f>
        <v>0</v>
      </c>
      <c r="H23" s="126">
        <f>+SUM(H24,H43,H69,H72,H73,H74)</f>
        <v>0</v>
      </c>
      <c r="I23" s="126">
        <f>+SUM(I24,I43,I75,I78,I79,I80)</f>
        <v>1376.1678160606116</v>
      </c>
      <c r="J23" s="126">
        <f>+SUM(J24,J43,J75,J78,J79,J80)</f>
        <v>1132.8868212986117</v>
      </c>
      <c r="K23" s="126">
        <f>+SUM(K24,K43,K75,K78,K79,K80)</f>
        <v>420.52336371199999</v>
      </c>
      <c r="L23" s="126" t="s">
        <v>24</v>
      </c>
      <c r="M23" s="126" t="s">
        <v>24</v>
      </c>
      <c r="N23" s="126">
        <f>+SUM(N24,N43,N75,N78,N79,N80)</f>
        <v>81.329999999999984</v>
      </c>
      <c r="O23" s="126">
        <f>+SUM(O24,O43,O75,O78,O79,O80)</f>
        <v>339.19336371200001</v>
      </c>
      <c r="P23" s="126">
        <f>+SUM(P24,P43,P75,P78,P79,P80)</f>
        <v>501.19213783891587</v>
      </c>
      <c r="Q23" s="126" t="s">
        <v>24</v>
      </c>
      <c r="R23" s="126" t="s">
        <v>24</v>
      </c>
      <c r="S23" s="126">
        <f>+SUM(S24,S43,S75,S78,S79,S80)</f>
        <v>233.71661957000001</v>
      </c>
      <c r="T23" s="126">
        <f>+SUM(T24,T43,T75,T78,T79,T80)</f>
        <v>267.47551826891583</v>
      </c>
      <c r="U23" s="126">
        <f>+SUM(U24,U43,U75,U78,U79,U80)</f>
        <v>655.39623491539635</v>
      </c>
      <c r="V23" s="126" t="s">
        <v>24</v>
      </c>
      <c r="W23" s="126" t="s">
        <v>24</v>
      </c>
      <c r="X23" s="126">
        <f>+SUM(X24,X43,X75,X78,X79,X80)</f>
        <v>233.71661957000001</v>
      </c>
      <c r="Y23" s="126">
        <f>+SUM(Y24,Y43,Y75,Y78,Y79,Y80)</f>
        <v>421.67961534539631</v>
      </c>
      <c r="Z23" s="126">
        <f>+SUM(Z24,Z43,Z75,Z78,Z79,Z80)</f>
        <v>120</v>
      </c>
      <c r="AA23" s="126" t="s">
        <v>24</v>
      </c>
      <c r="AB23" s="126" t="s">
        <v>24</v>
      </c>
      <c r="AC23" s="126">
        <f>+SUM(AC24,AC43,AC75,AC78,AC79,AC80)</f>
        <v>0</v>
      </c>
      <c r="AD23" s="126">
        <f>+SUM(AD24,AD43,AD75,AD78,AD79,AD80)</f>
        <v>120</v>
      </c>
      <c r="AE23" s="126">
        <f t="shared" si="8"/>
        <v>1697.1117364663123</v>
      </c>
      <c r="AF23" s="126">
        <f t="shared" si="9"/>
        <v>0</v>
      </c>
      <c r="AG23" s="126">
        <f t="shared" si="10"/>
        <v>0</v>
      </c>
      <c r="AH23" s="126">
        <f t="shared" si="11"/>
        <v>548.76323914</v>
      </c>
      <c r="AI23" s="126">
        <f t="shared" si="12"/>
        <v>1148.3484973263121</v>
      </c>
    </row>
    <row r="24" spans="1:35" x14ac:dyDescent="0.25">
      <c r="A24" s="95" t="s">
        <v>39</v>
      </c>
      <c r="B24" s="96" t="s">
        <v>40</v>
      </c>
      <c r="C24" s="95" t="s">
        <v>23</v>
      </c>
      <c r="D24" s="126" t="s">
        <v>24</v>
      </c>
      <c r="E24" s="126" t="s">
        <v>24</v>
      </c>
      <c r="F24" s="126" t="s">
        <v>24</v>
      </c>
      <c r="G24" s="126">
        <f>+G39</f>
        <v>0</v>
      </c>
      <c r="H24" s="126" t="str">
        <f t="shared" ref="H24" si="16">+H32</f>
        <v>нд</v>
      </c>
      <c r="I24" s="126">
        <f t="shared" ref="I24:AI24" si="17">+I39</f>
        <v>93.580379112000003</v>
      </c>
      <c r="J24" s="126">
        <f t="shared" si="17"/>
        <v>93.580379112000003</v>
      </c>
      <c r="K24" s="126">
        <f t="shared" ref="K24:AD24" si="18">+SUM(K29,K32,K39)</f>
        <v>8.046412428</v>
      </c>
      <c r="L24" s="126">
        <f t="shared" si="18"/>
        <v>0</v>
      </c>
      <c r="M24" s="126">
        <f t="shared" si="18"/>
        <v>0</v>
      </c>
      <c r="N24" s="126">
        <f t="shared" si="18"/>
        <v>6.7053436900000003</v>
      </c>
      <c r="O24" s="126">
        <f t="shared" si="18"/>
        <v>1.3410687379999997</v>
      </c>
      <c r="P24" s="126">
        <f t="shared" si="18"/>
        <v>85.533966684000006</v>
      </c>
      <c r="Q24" s="126">
        <f t="shared" si="18"/>
        <v>0</v>
      </c>
      <c r="R24" s="126">
        <f t="shared" si="18"/>
        <v>0</v>
      </c>
      <c r="S24" s="126">
        <f t="shared" si="18"/>
        <v>71.278305570000015</v>
      </c>
      <c r="T24" s="126">
        <f t="shared" si="18"/>
        <v>14.255661113999992</v>
      </c>
      <c r="U24" s="126">
        <f t="shared" si="18"/>
        <v>0</v>
      </c>
      <c r="V24" s="126">
        <f t="shared" si="18"/>
        <v>0</v>
      </c>
      <c r="W24" s="126">
        <f t="shared" si="18"/>
        <v>0</v>
      </c>
      <c r="X24" s="126">
        <f t="shared" si="18"/>
        <v>0</v>
      </c>
      <c r="Y24" s="126">
        <f t="shared" si="18"/>
        <v>0</v>
      </c>
      <c r="Z24" s="126">
        <f t="shared" si="18"/>
        <v>0</v>
      </c>
      <c r="AA24" s="126">
        <f t="shared" si="18"/>
        <v>0</v>
      </c>
      <c r="AB24" s="126">
        <f t="shared" si="18"/>
        <v>0</v>
      </c>
      <c r="AC24" s="126">
        <f t="shared" si="18"/>
        <v>0</v>
      </c>
      <c r="AD24" s="126">
        <f t="shared" si="18"/>
        <v>0</v>
      </c>
      <c r="AE24" s="126">
        <f t="shared" si="17"/>
        <v>93.580379112000003</v>
      </c>
      <c r="AF24" s="126">
        <f t="shared" si="17"/>
        <v>0</v>
      </c>
      <c r="AG24" s="126">
        <f t="shared" si="17"/>
        <v>0</v>
      </c>
      <c r="AH24" s="126">
        <f t="shared" si="17"/>
        <v>77.983649260000021</v>
      </c>
      <c r="AI24" s="126">
        <f t="shared" si="17"/>
        <v>15.596729851999992</v>
      </c>
    </row>
    <row r="25" spans="1:35" ht="31.5" x14ac:dyDescent="0.25">
      <c r="A25" s="95" t="s">
        <v>41</v>
      </c>
      <c r="B25" s="96" t="s">
        <v>42</v>
      </c>
      <c r="C25" s="95" t="s">
        <v>23</v>
      </c>
      <c r="D25" s="126" t="s">
        <v>24</v>
      </c>
      <c r="E25" s="126" t="s">
        <v>24</v>
      </c>
      <c r="F25" s="126" t="s">
        <v>24</v>
      </c>
      <c r="G25" s="126" t="str">
        <f>+G28</f>
        <v>нд</v>
      </c>
      <c r="H25" s="126" t="str">
        <f t="shared" ref="H25:J25" si="19">+H28</f>
        <v>нд</v>
      </c>
      <c r="I25" s="126" t="str">
        <f t="shared" si="19"/>
        <v>нд</v>
      </c>
      <c r="J25" s="126" t="str">
        <f t="shared" si="19"/>
        <v>нд</v>
      </c>
      <c r="K25" s="126" t="s">
        <v>24</v>
      </c>
      <c r="L25" s="126" t="s">
        <v>24</v>
      </c>
      <c r="M25" s="126" t="s">
        <v>24</v>
      </c>
      <c r="N25" s="126" t="s">
        <v>24</v>
      </c>
      <c r="O25" s="126" t="s">
        <v>24</v>
      </c>
      <c r="P25" s="126" t="s">
        <v>24</v>
      </c>
      <c r="Q25" s="126" t="s">
        <v>24</v>
      </c>
      <c r="R25" s="126" t="s">
        <v>24</v>
      </c>
      <c r="S25" s="126" t="s">
        <v>24</v>
      </c>
      <c r="T25" s="126" t="s">
        <v>24</v>
      </c>
      <c r="U25" s="126" t="s">
        <v>24</v>
      </c>
      <c r="V25" s="126" t="s">
        <v>24</v>
      </c>
      <c r="W25" s="126" t="s">
        <v>24</v>
      </c>
      <c r="X25" s="126" t="s">
        <v>24</v>
      </c>
      <c r="Y25" s="126" t="s">
        <v>24</v>
      </c>
      <c r="Z25" s="126" t="s">
        <v>24</v>
      </c>
      <c r="AA25" s="126" t="s">
        <v>24</v>
      </c>
      <c r="AB25" s="126" t="s">
        <v>24</v>
      </c>
      <c r="AC25" s="126" t="s">
        <v>24</v>
      </c>
      <c r="AD25" s="126" t="s">
        <v>24</v>
      </c>
      <c r="AE25" s="126">
        <f t="shared" si="8"/>
        <v>0</v>
      </c>
      <c r="AF25" s="126">
        <f t="shared" si="9"/>
        <v>0</v>
      </c>
      <c r="AG25" s="126">
        <f t="shared" si="10"/>
        <v>0</v>
      </c>
      <c r="AH25" s="126">
        <f t="shared" si="11"/>
        <v>0</v>
      </c>
      <c r="AI25" s="126">
        <f t="shared" si="12"/>
        <v>0</v>
      </c>
    </row>
    <row r="26" spans="1:35" ht="47.25" x14ac:dyDescent="0.25">
      <c r="A26" s="95" t="s">
        <v>43</v>
      </c>
      <c r="B26" s="96" t="s">
        <v>44</v>
      </c>
      <c r="C26" s="95" t="s">
        <v>23</v>
      </c>
      <c r="D26" s="126" t="s">
        <v>24</v>
      </c>
      <c r="E26" s="126" t="s">
        <v>24</v>
      </c>
      <c r="F26" s="126" t="s">
        <v>24</v>
      </c>
      <c r="G26" s="126" t="s">
        <v>24</v>
      </c>
      <c r="H26" s="126" t="s">
        <v>24</v>
      </c>
      <c r="I26" s="126" t="s">
        <v>24</v>
      </c>
      <c r="J26" s="126" t="s">
        <v>24</v>
      </c>
      <c r="K26" s="126" t="s">
        <v>24</v>
      </c>
      <c r="L26" s="126" t="s">
        <v>24</v>
      </c>
      <c r="M26" s="126" t="s">
        <v>24</v>
      </c>
      <c r="N26" s="126" t="s">
        <v>24</v>
      </c>
      <c r="O26" s="126" t="s">
        <v>24</v>
      </c>
      <c r="P26" s="126" t="s">
        <v>24</v>
      </c>
      <c r="Q26" s="126" t="s">
        <v>24</v>
      </c>
      <c r="R26" s="126" t="s">
        <v>24</v>
      </c>
      <c r="S26" s="126" t="s">
        <v>24</v>
      </c>
      <c r="T26" s="126" t="s">
        <v>24</v>
      </c>
      <c r="U26" s="126" t="s">
        <v>24</v>
      </c>
      <c r="V26" s="126" t="s">
        <v>24</v>
      </c>
      <c r="W26" s="126" t="s">
        <v>24</v>
      </c>
      <c r="X26" s="126" t="s">
        <v>24</v>
      </c>
      <c r="Y26" s="126" t="s">
        <v>24</v>
      </c>
      <c r="Z26" s="126" t="s">
        <v>24</v>
      </c>
      <c r="AA26" s="126" t="s">
        <v>24</v>
      </c>
      <c r="AB26" s="126" t="s">
        <v>24</v>
      </c>
      <c r="AC26" s="126" t="s">
        <v>24</v>
      </c>
      <c r="AD26" s="126" t="s">
        <v>24</v>
      </c>
      <c r="AE26" s="126">
        <f t="shared" si="8"/>
        <v>0</v>
      </c>
      <c r="AF26" s="126">
        <f t="shared" si="9"/>
        <v>0</v>
      </c>
      <c r="AG26" s="126">
        <f t="shared" si="10"/>
        <v>0</v>
      </c>
      <c r="AH26" s="126">
        <f t="shared" si="11"/>
        <v>0</v>
      </c>
      <c r="AI26" s="126">
        <f t="shared" si="12"/>
        <v>0</v>
      </c>
    </row>
    <row r="27" spans="1:35" ht="47.25" x14ac:dyDescent="0.25">
      <c r="A27" s="95" t="s">
        <v>45</v>
      </c>
      <c r="B27" s="96" t="s">
        <v>46</v>
      </c>
      <c r="C27" s="95" t="s">
        <v>23</v>
      </c>
      <c r="D27" s="126" t="s">
        <v>24</v>
      </c>
      <c r="E27" s="126" t="s">
        <v>24</v>
      </c>
      <c r="F27" s="126" t="s">
        <v>24</v>
      </c>
      <c r="G27" s="126" t="s">
        <v>24</v>
      </c>
      <c r="H27" s="126" t="s">
        <v>24</v>
      </c>
      <c r="I27" s="126" t="s">
        <v>24</v>
      </c>
      <c r="J27" s="126" t="s">
        <v>24</v>
      </c>
      <c r="K27" s="126" t="s">
        <v>24</v>
      </c>
      <c r="L27" s="126" t="s">
        <v>24</v>
      </c>
      <c r="M27" s="126" t="s">
        <v>24</v>
      </c>
      <c r="N27" s="126" t="s">
        <v>24</v>
      </c>
      <c r="O27" s="126" t="s">
        <v>24</v>
      </c>
      <c r="P27" s="126" t="s">
        <v>24</v>
      </c>
      <c r="Q27" s="126" t="s">
        <v>24</v>
      </c>
      <c r="R27" s="126" t="s">
        <v>24</v>
      </c>
      <c r="S27" s="126" t="s">
        <v>24</v>
      </c>
      <c r="T27" s="126" t="s">
        <v>24</v>
      </c>
      <c r="U27" s="126" t="s">
        <v>24</v>
      </c>
      <c r="V27" s="126" t="s">
        <v>24</v>
      </c>
      <c r="W27" s="126" t="s">
        <v>24</v>
      </c>
      <c r="X27" s="126" t="s">
        <v>24</v>
      </c>
      <c r="Y27" s="126" t="s">
        <v>24</v>
      </c>
      <c r="Z27" s="126" t="s">
        <v>24</v>
      </c>
      <c r="AA27" s="126" t="s">
        <v>24</v>
      </c>
      <c r="AB27" s="126" t="s">
        <v>24</v>
      </c>
      <c r="AC27" s="126" t="s">
        <v>24</v>
      </c>
      <c r="AD27" s="126" t="s">
        <v>24</v>
      </c>
      <c r="AE27" s="126">
        <f t="shared" si="8"/>
        <v>0</v>
      </c>
      <c r="AF27" s="126">
        <f t="shared" si="9"/>
        <v>0</v>
      </c>
      <c r="AG27" s="126">
        <f t="shared" si="10"/>
        <v>0</v>
      </c>
      <c r="AH27" s="126">
        <f t="shared" si="11"/>
        <v>0</v>
      </c>
      <c r="AI27" s="126">
        <f t="shared" si="12"/>
        <v>0</v>
      </c>
    </row>
    <row r="28" spans="1:35" ht="47.25" x14ac:dyDescent="0.25">
      <c r="A28" s="95" t="s">
        <v>47</v>
      </c>
      <c r="B28" s="96" t="s">
        <v>48</v>
      </c>
      <c r="C28" s="95" t="s">
        <v>23</v>
      </c>
      <c r="D28" s="126" t="s">
        <v>24</v>
      </c>
      <c r="E28" s="126" t="s">
        <v>24</v>
      </c>
      <c r="F28" s="126" t="s">
        <v>24</v>
      </c>
      <c r="G28" s="126" t="s">
        <v>24</v>
      </c>
      <c r="H28" s="126" t="s">
        <v>24</v>
      </c>
      <c r="I28" s="126" t="s">
        <v>24</v>
      </c>
      <c r="J28" s="126" t="s">
        <v>24</v>
      </c>
      <c r="K28" s="126" t="s">
        <v>24</v>
      </c>
      <c r="L28" s="126" t="s">
        <v>24</v>
      </c>
      <c r="M28" s="126" t="s">
        <v>24</v>
      </c>
      <c r="N28" s="126" t="s">
        <v>24</v>
      </c>
      <c r="O28" s="126" t="s">
        <v>24</v>
      </c>
      <c r="P28" s="126" t="s">
        <v>24</v>
      </c>
      <c r="Q28" s="126" t="s">
        <v>24</v>
      </c>
      <c r="R28" s="126" t="s">
        <v>24</v>
      </c>
      <c r="S28" s="126" t="s">
        <v>24</v>
      </c>
      <c r="T28" s="126" t="s">
        <v>24</v>
      </c>
      <c r="U28" s="126" t="s">
        <v>24</v>
      </c>
      <c r="V28" s="126" t="s">
        <v>24</v>
      </c>
      <c r="W28" s="126" t="s">
        <v>24</v>
      </c>
      <c r="X28" s="126" t="s">
        <v>24</v>
      </c>
      <c r="Y28" s="126" t="s">
        <v>24</v>
      </c>
      <c r="Z28" s="126" t="s">
        <v>24</v>
      </c>
      <c r="AA28" s="126" t="s">
        <v>24</v>
      </c>
      <c r="AB28" s="126" t="s">
        <v>24</v>
      </c>
      <c r="AC28" s="126" t="s">
        <v>24</v>
      </c>
      <c r="AD28" s="126" t="s">
        <v>24</v>
      </c>
      <c r="AE28" s="126" t="s">
        <v>24</v>
      </c>
      <c r="AF28" s="126" t="s">
        <v>24</v>
      </c>
      <c r="AG28" s="126" t="s">
        <v>24</v>
      </c>
      <c r="AH28" s="126" t="s">
        <v>24</v>
      </c>
      <c r="AI28" s="126" t="s">
        <v>24</v>
      </c>
    </row>
    <row r="29" spans="1:35" ht="31.5" x14ac:dyDescent="0.25">
      <c r="A29" s="95" t="s">
        <v>49</v>
      </c>
      <c r="B29" s="96" t="s">
        <v>50</v>
      </c>
      <c r="C29" s="95" t="s">
        <v>23</v>
      </c>
      <c r="D29" s="126" t="s">
        <v>24</v>
      </c>
      <c r="E29" s="126" t="s">
        <v>24</v>
      </c>
      <c r="F29" s="126" t="s">
        <v>24</v>
      </c>
      <c r="G29" s="126" t="s">
        <v>24</v>
      </c>
      <c r="H29" s="126" t="s">
        <v>24</v>
      </c>
      <c r="I29" s="126" t="s">
        <v>24</v>
      </c>
      <c r="J29" s="126" t="s">
        <v>24</v>
      </c>
      <c r="K29" s="126" t="s">
        <v>24</v>
      </c>
      <c r="L29" s="126" t="s">
        <v>24</v>
      </c>
      <c r="M29" s="126" t="s">
        <v>24</v>
      </c>
      <c r="N29" s="126" t="s">
        <v>24</v>
      </c>
      <c r="O29" s="126" t="s">
        <v>24</v>
      </c>
      <c r="P29" s="126" t="s">
        <v>24</v>
      </c>
      <c r="Q29" s="126" t="s">
        <v>24</v>
      </c>
      <c r="R29" s="126" t="s">
        <v>24</v>
      </c>
      <c r="S29" s="126" t="s">
        <v>24</v>
      </c>
      <c r="T29" s="126" t="s">
        <v>24</v>
      </c>
      <c r="U29" s="126" t="s">
        <v>24</v>
      </c>
      <c r="V29" s="126" t="s">
        <v>24</v>
      </c>
      <c r="W29" s="126" t="s">
        <v>24</v>
      </c>
      <c r="X29" s="126" t="s">
        <v>24</v>
      </c>
      <c r="Y29" s="126" t="s">
        <v>24</v>
      </c>
      <c r="Z29" s="126" t="s">
        <v>24</v>
      </c>
      <c r="AA29" s="126" t="s">
        <v>24</v>
      </c>
      <c r="AB29" s="126" t="s">
        <v>24</v>
      </c>
      <c r="AC29" s="126" t="s">
        <v>24</v>
      </c>
      <c r="AD29" s="126" t="s">
        <v>24</v>
      </c>
      <c r="AE29" s="126">
        <f t="shared" si="8"/>
        <v>0</v>
      </c>
      <c r="AF29" s="126">
        <f t="shared" si="9"/>
        <v>0</v>
      </c>
      <c r="AG29" s="126">
        <f t="shared" si="10"/>
        <v>0</v>
      </c>
      <c r="AH29" s="126">
        <f t="shared" si="11"/>
        <v>0</v>
      </c>
      <c r="AI29" s="126">
        <f t="shared" si="12"/>
        <v>0</v>
      </c>
    </row>
    <row r="30" spans="1:35" ht="63" x14ac:dyDescent="0.25">
      <c r="A30" s="95" t="s">
        <v>51</v>
      </c>
      <c r="B30" s="96" t="s">
        <v>52</v>
      </c>
      <c r="C30" s="95" t="s">
        <v>23</v>
      </c>
      <c r="D30" s="126" t="s">
        <v>24</v>
      </c>
      <c r="E30" s="126" t="s">
        <v>24</v>
      </c>
      <c r="F30" s="126" t="s">
        <v>24</v>
      </c>
      <c r="G30" s="126" t="s">
        <v>24</v>
      </c>
      <c r="H30" s="126" t="s">
        <v>24</v>
      </c>
      <c r="I30" s="126" t="s">
        <v>24</v>
      </c>
      <c r="J30" s="126" t="s">
        <v>24</v>
      </c>
      <c r="K30" s="126" t="s">
        <v>24</v>
      </c>
      <c r="L30" s="126" t="s">
        <v>24</v>
      </c>
      <c r="M30" s="126" t="s">
        <v>24</v>
      </c>
      <c r="N30" s="126" t="s">
        <v>24</v>
      </c>
      <c r="O30" s="126" t="s">
        <v>24</v>
      </c>
      <c r="P30" s="126" t="s">
        <v>24</v>
      </c>
      <c r="Q30" s="126" t="s">
        <v>24</v>
      </c>
      <c r="R30" s="126" t="s">
        <v>24</v>
      </c>
      <c r="S30" s="126" t="s">
        <v>24</v>
      </c>
      <c r="T30" s="126" t="s">
        <v>24</v>
      </c>
      <c r="U30" s="126" t="s">
        <v>24</v>
      </c>
      <c r="V30" s="126" t="s">
        <v>24</v>
      </c>
      <c r="W30" s="126" t="s">
        <v>24</v>
      </c>
      <c r="X30" s="126" t="s">
        <v>24</v>
      </c>
      <c r="Y30" s="126" t="s">
        <v>24</v>
      </c>
      <c r="Z30" s="126" t="s">
        <v>24</v>
      </c>
      <c r="AA30" s="126" t="s">
        <v>24</v>
      </c>
      <c r="AB30" s="126" t="s">
        <v>24</v>
      </c>
      <c r="AC30" s="126" t="s">
        <v>24</v>
      </c>
      <c r="AD30" s="126" t="s">
        <v>24</v>
      </c>
      <c r="AE30" s="126">
        <f t="shared" si="8"/>
        <v>0</v>
      </c>
      <c r="AF30" s="126">
        <f t="shared" si="9"/>
        <v>0</v>
      </c>
      <c r="AG30" s="126">
        <f t="shared" si="10"/>
        <v>0</v>
      </c>
      <c r="AH30" s="126">
        <f t="shared" si="11"/>
        <v>0</v>
      </c>
      <c r="AI30" s="126">
        <f t="shared" si="12"/>
        <v>0</v>
      </c>
    </row>
    <row r="31" spans="1:35" ht="31.5" x14ac:dyDescent="0.25">
      <c r="A31" s="95" t="s">
        <v>53</v>
      </c>
      <c r="B31" s="96" t="s">
        <v>54</v>
      </c>
      <c r="C31" s="95" t="s">
        <v>23</v>
      </c>
      <c r="D31" s="126" t="s">
        <v>24</v>
      </c>
      <c r="E31" s="126" t="s">
        <v>24</v>
      </c>
      <c r="F31" s="126" t="s">
        <v>24</v>
      </c>
      <c r="G31" s="126" t="s">
        <v>24</v>
      </c>
      <c r="H31" s="126" t="s">
        <v>24</v>
      </c>
      <c r="I31" s="126" t="s">
        <v>24</v>
      </c>
      <c r="J31" s="126" t="s">
        <v>24</v>
      </c>
      <c r="K31" s="126" t="s">
        <v>24</v>
      </c>
      <c r="L31" s="126" t="s">
        <v>24</v>
      </c>
      <c r="M31" s="126" t="s">
        <v>24</v>
      </c>
      <c r="N31" s="126" t="s">
        <v>24</v>
      </c>
      <c r="O31" s="126" t="s">
        <v>24</v>
      </c>
      <c r="P31" s="126" t="s">
        <v>24</v>
      </c>
      <c r="Q31" s="126" t="s">
        <v>24</v>
      </c>
      <c r="R31" s="126" t="s">
        <v>24</v>
      </c>
      <c r="S31" s="126" t="s">
        <v>24</v>
      </c>
      <c r="T31" s="126" t="s">
        <v>24</v>
      </c>
      <c r="U31" s="126" t="s">
        <v>24</v>
      </c>
      <c r="V31" s="126" t="s">
        <v>24</v>
      </c>
      <c r="W31" s="126" t="s">
        <v>24</v>
      </c>
      <c r="X31" s="126" t="s">
        <v>24</v>
      </c>
      <c r="Y31" s="126" t="s">
        <v>24</v>
      </c>
      <c r="Z31" s="126" t="s">
        <v>24</v>
      </c>
      <c r="AA31" s="126" t="s">
        <v>24</v>
      </c>
      <c r="AB31" s="126" t="s">
        <v>24</v>
      </c>
      <c r="AC31" s="126" t="s">
        <v>24</v>
      </c>
      <c r="AD31" s="126" t="s">
        <v>24</v>
      </c>
      <c r="AE31" s="126">
        <f t="shared" si="8"/>
        <v>0</v>
      </c>
      <c r="AF31" s="126">
        <f t="shared" si="9"/>
        <v>0</v>
      </c>
      <c r="AG31" s="126">
        <f t="shared" si="10"/>
        <v>0</v>
      </c>
      <c r="AH31" s="126">
        <f t="shared" si="11"/>
        <v>0</v>
      </c>
      <c r="AI31" s="126">
        <f t="shared" si="12"/>
        <v>0</v>
      </c>
    </row>
    <row r="32" spans="1:35" ht="47.25" x14ac:dyDescent="0.25">
      <c r="A32" s="95" t="s">
        <v>55</v>
      </c>
      <c r="B32" s="96" t="s">
        <v>56</v>
      </c>
      <c r="C32" s="95" t="s">
        <v>23</v>
      </c>
      <c r="D32" s="126" t="s">
        <v>24</v>
      </c>
      <c r="E32" s="126" t="s">
        <v>24</v>
      </c>
      <c r="F32" s="126" t="s">
        <v>24</v>
      </c>
      <c r="G32" s="126" t="str">
        <f>+G35</f>
        <v>нд</v>
      </c>
      <c r="H32" s="126" t="s">
        <v>24</v>
      </c>
      <c r="I32" s="126" t="str">
        <f t="shared" ref="I32:AD32" si="20">+I35</f>
        <v>нд</v>
      </c>
      <c r="J32" s="126" t="str">
        <f t="shared" si="20"/>
        <v>нд</v>
      </c>
      <c r="K32" s="126" t="str">
        <f t="shared" si="20"/>
        <v>нд</v>
      </c>
      <c r="L32" s="126" t="str">
        <f t="shared" si="20"/>
        <v>нд</v>
      </c>
      <c r="M32" s="126" t="str">
        <f t="shared" si="20"/>
        <v>нд</v>
      </c>
      <c r="N32" s="126" t="str">
        <f t="shared" si="20"/>
        <v>нд</v>
      </c>
      <c r="O32" s="126" t="str">
        <f t="shared" si="20"/>
        <v>нд</v>
      </c>
      <c r="P32" s="126" t="str">
        <f t="shared" si="20"/>
        <v>нд</v>
      </c>
      <c r="Q32" s="126" t="str">
        <f t="shared" si="20"/>
        <v>нд</v>
      </c>
      <c r="R32" s="126" t="str">
        <f t="shared" si="20"/>
        <v>нд</v>
      </c>
      <c r="S32" s="126" t="str">
        <f t="shared" si="20"/>
        <v>нд</v>
      </c>
      <c r="T32" s="126" t="str">
        <f t="shared" si="20"/>
        <v>нд</v>
      </c>
      <c r="U32" s="126" t="str">
        <f t="shared" si="20"/>
        <v>нд</v>
      </c>
      <c r="V32" s="126" t="str">
        <f t="shared" si="20"/>
        <v>нд</v>
      </c>
      <c r="W32" s="126" t="str">
        <f t="shared" si="20"/>
        <v>нд</v>
      </c>
      <c r="X32" s="126" t="str">
        <f t="shared" si="20"/>
        <v>нд</v>
      </c>
      <c r="Y32" s="126" t="str">
        <f t="shared" si="20"/>
        <v>нд</v>
      </c>
      <c r="Z32" s="126" t="str">
        <f t="shared" si="20"/>
        <v>нд</v>
      </c>
      <c r="AA32" s="126" t="str">
        <f t="shared" si="20"/>
        <v>нд</v>
      </c>
      <c r="AB32" s="126" t="str">
        <f t="shared" si="20"/>
        <v>нд</v>
      </c>
      <c r="AC32" s="126" t="str">
        <f t="shared" si="20"/>
        <v>нд</v>
      </c>
      <c r="AD32" s="126" t="str">
        <f t="shared" si="20"/>
        <v>нд</v>
      </c>
      <c r="AE32" s="126">
        <f t="shared" si="8"/>
        <v>0</v>
      </c>
      <c r="AF32" s="126">
        <f t="shared" si="9"/>
        <v>0</v>
      </c>
      <c r="AG32" s="126">
        <f t="shared" si="10"/>
        <v>0</v>
      </c>
      <c r="AH32" s="126">
        <f t="shared" si="11"/>
        <v>0</v>
      </c>
      <c r="AI32" s="126">
        <f t="shared" si="12"/>
        <v>0</v>
      </c>
    </row>
    <row r="33" spans="1:39" ht="94.5" x14ac:dyDescent="0.25">
      <c r="A33" s="95" t="s">
        <v>57</v>
      </c>
      <c r="B33" s="96" t="s">
        <v>58</v>
      </c>
      <c r="C33" s="95" t="s">
        <v>23</v>
      </c>
      <c r="D33" s="126" t="s">
        <v>24</v>
      </c>
      <c r="E33" s="126" t="s">
        <v>24</v>
      </c>
      <c r="F33" s="126" t="s">
        <v>24</v>
      </c>
      <c r="G33" s="126" t="s">
        <v>24</v>
      </c>
      <c r="H33" s="126" t="s">
        <v>24</v>
      </c>
      <c r="I33" s="126" t="s">
        <v>24</v>
      </c>
      <c r="J33" s="126" t="s">
        <v>24</v>
      </c>
      <c r="K33" s="126" t="s">
        <v>24</v>
      </c>
      <c r="L33" s="126" t="s">
        <v>24</v>
      </c>
      <c r="M33" s="126" t="s">
        <v>24</v>
      </c>
      <c r="N33" s="126" t="s">
        <v>24</v>
      </c>
      <c r="O33" s="126" t="s">
        <v>24</v>
      </c>
      <c r="P33" s="126" t="s">
        <v>24</v>
      </c>
      <c r="Q33" s="126" t="s">
        <v>24</v>
      </c>
      <c r="R33" s="126" t="s">
        <v>24</v>
      </c>
      <c r="S33" s="126" t="s">
        <v>24</v>
      </c>
      <c r="T33" s="126" t="s">
        <v>24</v>
      </c>
      <c r="U33" s="126" t="s">
        <v>24</v>
      </c>
      <c r="V33" s="126" t="s">
        <v>24</v>
      </c>
      <c r="W33" s="126" t="s">
        <v>24</v>
      </c>
      <c r="X33" s="126" t="s">
        <v>24</v>
      </c>
      <c r="Y33" s="126" t="s">
        <v>24</v>
      </c>
      <c r="Z33" s="126" t="s">
        <v>24</v>
      </c>
      <c r="AA33" s="126" t="s">
        <v>24</v>
      </c>
      <c r="AB33" s="126" t="s">
        <v>24</v>
      </c>
      <c r="AC33" s="126" t="s">
        <v>24</v>
      </c>
      <c r="AD33" s="126" t="s">
        <v>24</v>
      </c>
      <c r="AE33" s="126">
        <f t="shared" si="8"/>
        <v>0</v>
      </c>
      <c r="AF33" s="126">
        <f t="shared" si="9"/>
        <v>0</v>
      </c>
      <c r="AG33" s="126">
        <f t="shared" si="10"/>
        <v>0</v>
      </c>
      <c r="AH33" s="126">
        <f t="shared" si="11"/>
        <v>0</v>
      </c>
      <c r="AI33" s="126">
        <f t="shared" si="12"/>
        <v>0</v>
      </c>
    </row>
    <row r="34" spans="1:39" ht="78.75" x14ac:dyDescent="0.25">
      <c r="A34" s="95" t="s">
        <v>57</v>
      </c>
      <c r="B34" s="96" t="s">
        <v>59</v>
      </c>
      <c r="C34" s="95" t="s">
        <v>23</v>
      </c>
      <c r="D34" s="126" t="s">
        <v>24</v>
      </c>
      <c r="E34" s="126" t="s">
        <v>24</v>
      </c>
      <c r="F34" s="126" t="s">
        <v>24</v>
      </c>
      <c r="G34" s="126" t="s">
        <v>24</v>
      </c>
      <c r="H34" s="126" t="s">
        <v>24</v>
      </c>
      <c r="I34" s="126" t="s">
        <v>24</v>
      </c>
      <c r="J34" s="126" t="s">
        <v>24</v>
      </c>
      <c r="K34" s="133" t="s">
        <v>24</v>
      </c>
      <c r="L34" s="133" t="s">
        <v>24</v>
      </c>
      <c r="M34" s="133" t="s">
        <v>24</v>
      </c>
      <c r="N34" s="133" t="s">
        <v>24</v>
      </c>
      <c r="O34" s="133" t="s">
        <v>24</v>
      </c>
      <c r="P34" s="133" t="s">
        <v>24</v>
      </c>
      <c r="Q34" s="133" t="s">
        <v>24</v>
      </c>
      <c r="R34" s="133" t="s">
        <v>24</v>
      </c>
      <c r="S34" s="133" t="s">
        <v>24</v>
      </c>
      <c r="T34" s="133" t="s">
        <v>24</v>
      </c>
      <c r="U34" s="133" t="s">
        <v>24</v>
      </c>
      <c r="V34" s="133" t="s">
        <v>24</v>
      </c>
      <c r="W34" s="133" t="s">
        <v>24</v>
      </c>
      <c r="X34" s="133" t="s">
        <v>24</v>
      </c>
      <c r="Y34" s="133" t="s">
        <v>24</v>
      </c>
      <c r="Z34" s="133" t="s">
        <v>24</v>
      </c>
      <c r="AA34" s="133" t="s">
        <v>24</v>
      </c>
      <c r="AB34" s="133" t="s">
        <v>24</v>
      </c>
      <c r="AC34" s="133" t="s">
        <v>24</v>
      </c>
      <c r="AD34" s="133" t="s">
        <v>24</v>
      </c>
      <c r="AE34" s="126">
        <f t="shared" si="8"/>
        <v>0</v>
      </c>
      <c r="AF34" s="126">
        <f t="shared" si="9"/>
        <v>0</v>
      </c>
      <c r="AG34" s="126">
        <f t="shared" si="10"/>
        <v>0</v>
      </c>
      <c r="AH34" s="126">
        <f t="shared" si="11"/>
        <v>0</v>
      </c>
      <c r="AI34" s="126">
        <f t="shared" si="12"/>
        <v>0</v>
      </c>
    </row>
    <row r="35" spans="1:39" ht="94.5" x14ac:dyDescent="0.25">
      <c r="A35" s="95" t="s">
        <v>57</v>
      </c>
      <c r="B35" s="96" t="s">
        <v>60</v>
      </c>
      <c r="C35" s="95" t="s">
        <v>23</v>
      </c>
      <c r="D35" s="126" t="s">
        <v>24</v>
      </c>
      <c r="E35" s="126" t="s">
        <v>24</v>
      </c>
      <c r="F35" s="126" t="s">
        <v>24</v>
      </c>
      <c r="G35" s="126" t="s">
        <v>24</v>
      </c>
      <c r="H35" s="126" t="s">
        <v>24</v>
      </c>
      <c r="I35" s="126" t="s">
        <v>24</v>
      </c>
      <c r="J35" s="126" t="s">
        <v>24</v>
      </c>
      <c r="K35" s="126" t="s">
        <v>24</v>
      </c>
      <c r="L35" s="126" t="s">
        <v>24</v>
      </c>
      <c r="M35" s="126" t="s">
        <v>24</v>
      </c>
      <c r="N35" s="126" t="s">
        <v>24</v>
      </c>
      <c r="O35" s="126" t="s">
        <v>24</v>
      </c>
      <c r="P35" s="126" t="s">
        <v>24</v>
      </c>
      <c r="Q35" s="126" t="s">
        <v>24</v>
      </c>
      <c r="R35" s="126" t="s">
        <v>24</v>
      </c>
      <c r="S35" s="126" t="s">
        <v>24</v>
      </c>
      <c r="T35" s="126" t="s">
        <v>24</v>
      </c>
      <c r="U35" s="126" t="s">
        <v>24</v>
      </c>
      <c r="V35" s="126" t="s">
        <v>24</v>
      </c>
      <c r="W35" s="126" t="s">
        <v>24</v>
      </c>
      <c r="X35" s="126" t="s">
        <v>24</v>
      </c>
      <c r="Y35" s="126" t="s">
        <v>24</v>
      </c>
      <c r="Z35" s="126" t="s">
        <v>24</v>
      </c>
      <c r="AA35" s="126" t="s">
        <v>24</v>
      </c>
      <c r="AB35" s="126" t="s">
        <v>24</v>
      </c>
      <c r="AC35" s="126" t="s">
        <v>24</v>
      </c>
      <c r="AD35" s="126" t="s">
        <v>24</v>
      </c>
      <c r="AE35" s="126">
        <f t="shared" si="8"/>
        <v>0</v>
      </c>
      <c r="AF35" s="126">
        <f t="shared" si="9"/>
        <v>0</v>
      </c>
      <c r="AG35" s="126">
        <f t="shared" si="10"/>
        <v>0</v>
      </c>
      <c r="AH35" s="126">
        <f t="shared" si="11"/>
        <v>0</v>
      </c>
      <c r="AI35" s="126">
        <f t="shared" si="12"/>
        <v>0</v>
      </c>
    </row>
    <row r="36" spans="1:39" ht="94.5" x14ac:dyDescent="0.25">
      <c r="A36" s="95" t="s">
        <v>62</v>
      </c>
      <c r="B36" s="96" t="s">
        <v>58</v>
      </c>
      <c r="C36" s="95" t="s">
        <v>23</v>
      </c>
      <c r="D36" s="126" t="s">
        <v>24</v>
      </c>
      <c r="E36" s="126" t="s">
        <v>24</v>
      </c>
      <c r="F36" s="126" t="s">
        <v>24</v>
      </c>
      <c r="G36" s="126" t="s">
        <v>24</v>
      </c>
      <c r="H36" s="126" t="s">
        <v>24</v>
      </c>
      <c r="I36" s="126" t="s">
        <v>24</v>
      </c>
      <c r="J36" s="126" t="s">
        <v>24</v>
      </c>
      <c r="K36" s="126" t="s">
        <v>24</v>
      </c>
      <c r="L36" s="126" t="s">
        <v>24</v>
      </c>
      <c r="M36" s="126" t="s">
        <v>24</v>
      </c>
      <c r="N36" s="126" t="s">
        <v>24</v>
      </c>
      <c r="O36" s="126" t="s">
        <v>24</v>
      </c>
      <c r="P36" s="126" t="s">
        <v>24</v>
      </c>
      <c r="Q36" s="126" t="s">
        <v>24</v>
      </c>
      <c r="R36" s="126" t="s">
        <v>24</v>
      </c>
      <c r="S36" s="126" t="s">
        <v>24</v>
      </c>
      <c r="T36" s="126" t="s">
        <v>24</v>
      </c>
      <c r="U36" s="126" t="s">
        <v>24</v>
      </c>
      <c r="V36" s="126" t="s">
        <v>24</v>
      </c>
      <c r="W36" s="126" t="s">
        <v>24</v>
      </c>
      <c r="X36" s="126" t="s">
        <v>24</v>
      </c>
      <c r="Y36" s="126" t="s">
        <v>24</v>
      </c>
      <c r="Z36" s="126" t="s">
        <v>24</v>
      </c>
      <c r="AA36" s="126" t="s">
        <v>24</v>
      </c>
      <c r="AB36" s="126" t="s">
        <v>24</v>
      </c>
      <c r="AC36" s="126" t="s">
        <v>24</v>
      </c>
      <c r="AD36" s="126" t="s">
        <v>24</v>
      </c>
      <c r="AE36" s="126">
        <f t="shared" si="8"/>
        <v>0</v>
      </c>
      <c r="AF36" s="126">
        <f t="shared" si="9"/>
        <v>0</v>
      </c>
      <c r="AG36" s="126">
        <f t="shared" si="10"/>
        <v>0</v>
      </c>
      <c r="AH36" s="126">
        <f t="shared" si="11"/>
        <v>0</v>
      </c>
      <c r="AI36" s="126">
        <f t="shared" si="12"/>
        <v>0</v>
      </c>
    </row>
    <row r="37" spans="1:39" ht="78.75" x14ac:dyDescent="0.25">
      <c r="A37" s="95" t="s">
        <v>62</v>
      </c>
      <c r="B37" s="96" t="s">
        <v>59</v>
      </c>
      <c r="C37" s="95" t="s">
        <v>23</v>
      </c>
      <c r="D37" s="126" t="s">
        <v>24</v>
      </c>
      <c r="E37" s="126" t="s">
        <v>24</v>
      </c>
      <c r="F37" s="126" t="s">
        <v>24</v>
      </c>
      <c r="G37" s="126" t="s">
        <v>24</v>
      </c>
      <c r="H37" s="126" t="s">
        <v>24</v>
      </c>
      <c r="I37" s="126" t="s">
        <v>24</v>
      </c>
      <c r="J37" s="126" t="s">
        <v>24</v>
      </c>
      <c r="K37" s="126" t="s">
        <v>24</v>
      </c>
      <c r="L37" s="126" t="s">
        <v>24</v>
      </c>
      <c r="M37" s="126" t="s">
        <v>24</v>
      </c>
      <c r="N37" s="126" t="s">
        <v>24</v>
      </c>
      <c r="O37" s="126" t="s">
        <v>24</v>
      </c>
      <c r="P37" s="126" t="s">
        <v>24</v>
      </c>
      <c r="Q37" s="126" t="s">
        <v>24</v>
      </c>
      <c r="R37" s="126" t="s">
        <v>24</v>
      </c>
      <c r="S37" s="126" t="s">
        <v>24</v>
      </c>
      <c r="T37" s="126" t="s">
        <v>24</v>
      </c>
      <c r="U37" s="126" t="s">
        <v>24</v>
      </c>
      <c r="V37" s="126" t="s">
        <v>24</v>
      </c>
      <c r="W37" s="126" t="s">
        <v>24</v>
      </c>
      <c r="X37" s="126" t="s">
        <v>24</v>
      </c>
      <c r="Y37" s="126" t="s">
        <v>24</v>
      </c>
      <c r="Z37" s="126" t="s">
        <v>24</v>
      </c>
      <c r="AA37" s="126" t="s">
        <v>24</v>
      </c>
      <c r="AB37" s="126" t="s">
        <v>24</v>
      </c>
      <c r="AC37" s="126" t="s">
        <v>24</v>
      </c>
      <c r="AD37" s="126" t="s">
        <v>24</v>
      </c>
      <c r="AE37" s="126">
        <f t="shared" si="8"/>
        <v>0</v>
      </c>
      <c r="AF37" s="126">
        <f t="shared" si="9"/>
        <v>0</v>
      </c>
      <c r="AG37" s="126">
        <f t="shared" si="10"/>
        <v>0</v>
      </c>
      <c r="AH37" s="126">
        <f t="shared" si="11"/>
        <v>0</v>
      </c>
      <c r="AI37" s="126">
        <f t="shared" si="12"/>
        <v>0</v>
      </c>
    </row>
    <row r="38" spans="1:39" ht="94.5" x14ac:dyDescent="0.25">
      <c r="A38" s="95" t="s">
        <v>62</v>
      </c>
      <c r="B38" s="96" t="s">
        <v>63</v>
      </c>
      <c r="C38" s="95" t="s">
        <v>23</v>
      </c>
      <c r="D38" s="126" t="s">
        <v>24</v>
      </c>
      <c r="E38" s="126" t="s">
        <v>24</v>
      </c>
      <c r="F38" s="126" t="s">
        <v>24</v>
      </c>
      <c r="G38" s="126" t="s">
        <v>24</v>
      </c>
      <c r="H38" s="126" t="s">
        <v>24</v>
      </c>
      <c r="I38" s="126" t="s">
        <v>24</v>
      </c>
      <c r="J38" s="126" t="s">
        <v>24</v>
      </c>
      <c r="K38" s="126" t="s">
        <v>24</v>
      </c>
      <c r="L38" s="126" t="s">
        <v>24</v>
      </c>
      <c r="M38" s="126" t="s">
        <v>24</v>
      </c>
      <c r="N38" s="126" t="s">
        <v>24</v>
      </c>
      <c r="O38" s="126" t="s">
        <v>24</v>
      </c>
      <c r="P38" s="126" t="s">
        <v>24</v>
      </c>
      <c r="Q38" s="126" t="s">
        <v>24</v>
      </c>
      <c r="R38" s="126" t="s">
        <v>24</v>
      </c>
      <c r="S38" s="126" t="s">
        <v>24</v>
      </c>
      <c r="T38" s="126" t="s">
        <v>24</v>
      </c>
      <c r="U38" s="126" t="s">
        <v>24</v>
      </c>
      <c r="V38" s="126" t="s">
        <v>24</v>
      </c>
      <c r="W38" s="126" t="s">
        <v>24</v>
      </c>
      <c r="X38" s="126" t="s">
        <v>24</v>
      </c>
      <c r="Y38" s="126" t="s">
        <v>24</v>
      </c>
      <c r="Z38" s="126" t="s">
        <v>24</v>
      </c>
      <c r="AA38" s="126" t="s">
        <v>24</v>
      </c>
      <c r="AB38" s="126" t="s">
        <v>24</v>
      </c>
      <c r="AC38" s="126" t="s">
        <v>24</v>
      </c>
      <c r="AD38" s="126" t="s">
        <v>24</v>
      </c>
      <c r="AE38" s="126">
        <f t="shared" si="8"/>
        <v>0</v>
      </c>
      <c r="AF38" s="126">
        <f t="shared" si="9"/>
        <v>0</v>
      </c>
      <c r="AG38" s="126">
        <f t="shared" si="10"/>
        <v>0</v>
      </c>
      <c r="AH38" s="126">
        <f t="shared" si="11"/>
        <v>0</v>
      </c>
      <c r="AI38" s="126">
        <f t="shared" si="12"/>
        <v>0</v>
      </c>
    </row>
    <row r="39" spans="1:39" ht="61.5" customHeight="1" x14ac:dyDescent="0.25">
      <c r="A39" s="95" t="s">
        <v>64</v>
      </c>
      <c r="B39" s="96" t="s">
        <v>65</v>
      </c>
      <c r="C39" s="95" t="s">
        <v>23</v>
      </c>
      <c r="D39" s="126" t="s">
        <v>24</v>
      </c>
      <c r="E39" s="126" t="s">
        <v>24</v>
      </c>
      <c r="F39" s="126" t="s">
        <v>24</v>
      </c>
      <c r="G39" s="126">
        <f>+G41</f>
        <v>0</v>
      </c>
      <c r="H39" s="126" t="s">
        <v>24</v>
      </c>
      <c r="I39" s="126">
        <f>+I41</f>
        <v>93.580379112000003</v>
      </c>
      <c r="J39" s="126">
        <f>+J41</f>
        <v>93.580379112000003</v>
      </c>
      <c r="K39" s="126">
        <f t="shared" ref="K39:AD39" si="21">+K41</f>
        <v>8.046412428</v>
      </c>
      <c r="L39" s="126" t="str">
        <f t="shared" si="21"/>
        <v>нд</v>
      </c>
      <c r="M39" s="126" t="str">
        <f t="shared" si="21"/>
        <v>нд</v>
      </c>
      <c r="N39" s="126">
        <f t="shared" si="21"/>
        <v>6.7053436900000003</v>
      </c>
      <c r="O39" s="126">
        <f t="shared" si="21"/>
        <v>1.3410687379999997</v>
      </c>
      <c r="P39" s="126">
        <f t="shared" si="21"/>
        <v>85.533966684000006</v>
      </c>
      <c r="Q39" s="126" t="str">
        <f t="shared" si="21"/>
        <v>нд</v>
      </c>
      <c r="R39" s="126" t="str">
        <f t="shared" si="21"/>
        <v>нд</v>
      </c>
      <c r="S39" s="126">
        <f t="shared" si="21"/>
        <v>71.278305570000015</v>
      </c>
      <c r="T39" s="126">
        <f t="shared" si="21"/>
        <v>14.255661113999992</v>
      </c>
      <c r="U39" s="126" t="str">
        <f t="shared" si="21"/>
        <v>нд</v>
      </c>
      <c r="V39" s="126" t="str">
        <f t="shared" si="21"/>
        <v>нд</v>
      </c>
      <c r="W39" s="126" t="str">
        <f t="shared" si="21"/>
        <v>нд</v>
      </c>
      <c r="X39" s="126" t="str">
        <f t="shared" si="21"/>
        <v>нд</v>
      </c>
      <c r="Y39" s="126" t="str">
        <f t="shared" si="21"/>
        <v>нд</v>
      </c>
      <c r="Z39" s="126" t="str">
        <f t="shared" si="21"/>
        <v>нд</v>
      </c>
      <c r="AA39" s="126" t="str">
        <f t="shared" si="21"/>
        <v>нд</v>
      </c>
      <c r="AB39" s="126" t="str">
        <f t="shared" si="21"/>
        <v>нд</v>
      </c>
      <c r="AC39" s="126" t="str">
        <f t="shared" si="21"/>
        <v>нд</v>
      </c>
      <c r="AD39" s="126" t="str">
        <f t="shared" si="21"/>
        <v>нд</v>
      </c>
      <c r="AE39" s="126">
        <f t="shared" si="8"/>
        <v>93.580379112000003</v>
      </c>
      <c r="AF39" s="126">
        <f t="shared" si="9"/>
        <v>0</v>
      </c>
      <c r="AG39" s="126">
        <f t="shared" si="10"/>
        <v>0</v>
      </c>
      <c r="AH39" s="126">
        <f t="shared" si="11"/>
        <v>77.983649260000021</v>
      </c>
      <c r="AI39" s="126">
        <f t="shared" si="12"/>
        <v>15.596729851999992</v>
      </c>
    </row>
    <row r="40" spans="1:39" ht="84.75" customHeight="1" x14ac:dyDescent="0.25">
      <c r="A40" s="95" t="s">
        <v>66</v>
      </c>
      <c r="B40" s="96" t="s">
        <v>67</v>
      </c>
      <c r="C40" s="95" t="s">
        <v>23</v>
      </c>
      <c r="D40" s="126" t="s">
        <v>24</v>
      </c>
      <c r="E40" s="126" t="s">
        <v>24</v>
      </c>
      <c r="F40" s="126" t="s">
        <v>24</v>
      </c>
      <c r="G40" s="126" t="s">
        <v>24</v>
      </c>
      <c r="H40" s="126" t="s">
        <v>24</v>
      </c>
      <c r="I40" s="126" t="s">
        <v>24</v>
      </c>
      <c r="J40" s="126" t="s">
        <v>24</v>
      </c>
      <c r="K40" s="126" t="s">
        <v>24</v>
      </c>
      <c r="L40" s="126" t="s">
        <v>24</v>
      </c>
      <c r="M40" s="126" t="s">
        <v>24</v>
      </c>
      <c r="N40" s="126" t="s">
        <v>24</v>
      </c>
      <c r="O40" s="126" t="s">
        <v>24</v>
      </c>
      <c r="P40" s="126" t="s">
        <v>24</v>
      </c>
      <c r="Q40" s="126" t="s">
        <v>24</v>
      </c>
      <c r="R40" s="126" t="s">
        <v>24</v>
      </c>
      <c r="S40" s="126" t="s">
        <v>24</v>
      </c>
      <c r="T40" s="126" t="s">
        <v>24</v>
      </c>
      <c r="U40" s="126" t="s">
        <v>24</v>
      </c>
      <c r="V40" s="126" t="s">
        <v>24</v>
      </c>
      <c r="W40" s="126" t="s">
        <v>24</v>
      </c>
      <c r="X40" s="126" t="s">
        <v>24</v>
      </c>
      <c r="Y40" s="126" t="s">
        <v>24</v>
      </c>
      <c r="Z40" s="126" t="s">
        <v>24</v>
      </c>
      <c r="AA40" s="126" t="s">
        <v>24</v>
      </c>
      <c r="AB40" s="126" t="s">
        <v>24</v>
      </c>
      <c r="AC40" s="126" t="s">
        <v>24</v>
      </c>
      <c r="AD40" s="126" t="s">
        <v>24</v>
      </c>
      <c r="AE40" s="126">
        <f t="shared" si="8"/>
        <v>0</v>
      </c>
      <c r="AF40" s="126">
        <f t="shared" si="9"/>
        <v>0</v>
      </c>
      <c r="AG40" s="126">
        <f t="shared" si="10"/>
        <v>0</v>
      </c>
      <c r="AH40" s="126">
        <f t="shared" si="11"/>
        <v>0</v>
      </c>
      <c r="AI40" s="126">
        <f t="shared" si="12"/>
        <v>0</v>
      </c>
    </row>
    <row r="41" spans="1:39" ht="63" x14ac:dyDescent="0.25">
      <c r="A41" s="95" t="s">
        <v>68</v>
      </c>
      <c r="B41" s="96" t="s">
        <v>69</v>
      </c>
      <c r="C41" s="95" t="s">
        <v>23</v>
      </c>
      <c r="D41" s="126" t="s">
        <v>24</v>
      </c>
      <c r="E41" s="126" t="s">
        <v>24</v>
      </c>
      <c r="F41" s="126" t="s">
        <v>24</v>
      </c>
      <c r="G41" s="126">
        <f>SUM(G42)</f>
        <v>0</v>
      </c>
      <c r="H41" s="126" t="s">
        <v>24</v>
      </c>
      <c r="I41" s="126">
        <f t="shared" ref="I41:AI41" si="22">SUM(I42)</f>
        <v>93.580379112000003</v>
      </c>
      <c r="J41" s="126">
        <f t="shared" si="22"/>
        <v>93.580379112000003</v>
      </c>
      <c r="K41" s="126">
        <f t="shared" ref="K41:AD41" si="23">+K42</f>
        <v>8.046412428</v>
      </c>
      <c r="L41" s="126" t="str">
        <f t="shared" si="23"/>
        <v>нд</v>
      </c>
      <c r="M41" s="126" t="str">
        <f t="shared" si="23"/>
        <v>нд</v>
      </c>
      <c r="N41" s="126">
        <f t="shared" si="23"/>
        <v>6.7053436900000003</v>
      </c>
      <c r="O41" s="126">
        <f t="shared" si="23"/>
        <v>1.3410687379999997</v>
      </c>
      <c r="P41" s="126">
        <f t="shared" si="23"/>
        <v>85.533966684000006</v>
      </c>
      <c r="Q41" s="126" t="str">
        <f t="shared" si="23"/>
        <v>нд</v>
      </c>
      <c r="R41" s="126" t="str">
        <f t="shared" si="23"/>
        <v>нд</v>
      </c>
      <c r="S41" s="126">
        <f t="shared" si="23"/>
        <v>71.278305570000015</v>
      </c>
      <c r="T41" s="126">
        <f t="shared" si="23"/>
        <v>14.255661113999992</v>
      </c>
      <c r="U41" s="126" t="str">
        <f t="shared" si="23"/>
        <v>нд</v>
      </c>
      <c r="V41" s="126" t="str">
        <f t="shared" si="23"/>
        <v>нд</v>
      </c>
      <c r="W41" s="126" t="str">
        <f t="shared" si="23"/>
        <v>нд</v>
      </c>
      <c r="X41" s="126" t="str">
        <f t="shared" si="23"/>
        <v>нд</v>
      </c>
      <c r="Y41" s="126" t="str">
        <f t="shared" si="23"/>
        <v>нд</v>
      </c>
      <c r="Z41" s="126" t="str">
        <f t="shared" si="23"/>
        <v>нд</v>
      </c>
      <c r="AA41" s="126" t="str">
        <f t="shared" si="23"/>
        <v>нд</v>
      </c>
      <c r="AB41" s="126" t="str">
        <f t="shared" si="23"/>
        <v>нд</v>
      </c>
      <c r="AC41" s="126" t="str">
        <f t="shared" si="23"/>
        <v>нд</v>
      </c>
      <c r="AD41" s="126" t="str">
        <f t="shared" si="23"/>
        <v>нд</v>
      </c>
      <c r="AE41" s="126">
        <f t="shared" si="22"/>
        <v>93.580379112000003</v>
      </c>
      <c r="AF41" s="126">
        <f t="shared" si="22"/>
        <v>0</v>
      </c>
      <c r="AG41" s="126">
        <f t="shared" si="22"/>
        <v>0</v>
      </c>
      <c r="AH41" s="126">
        <f t="shared" si="22"/>
        <v>77.983649260000021</v>
      </c>
      <c r="AI41" s="126">
        <f t="shared" si="22"/>
        <v>15.596729851999992</v>
      </c>
    </row>
    <row r="42" spans="1:39" ht="57" customHeight="1" x14ac:dyDescent="0.25">
      <c r="A42" s="97" t="s">
        <v>446</v>
      </c>
      <c r="B42" s="195" t="s">
        <v>479</v>
      </c>
      <c r="C42" s="97" t="s">
        <v>480</v>
      </c>
      <c r="D42" s="213">
        <v>2024</v>
      </c>
      <c r="E42" s="213">
        <v>2026</v>
      </c>
      <c r="F42" s="222" t="s">
        <v>24</v>
      </c>
      <c r="G42" s="222" t="s">
        <v>24</v>
      </c>
      <c r="H42" s="222" t="s">
        <v>24</v>
      </c>
      <c r="I42" s="214">
        <v>93.580379112000003</v>
      </c>
      <c r="J42" s="214">
        <f>I42</f>
        <v>93.580379112000003</v>
      </c>
      <c r="K42" s="214">
        <v>8.046412428</v>
      </c>
      <c r="L42" s="214" t="s">
        <v>24</v>
      </c>
      <c r="M42" s="214" t="s">
        <v>24</v>
      </c>
      <c r="N42" s="214">
        <f>+K42/1.2</f>
        <v>6.7053436900000003</v>
      </c>
      <c r="O42" s="214">
        <f>+K42-N42</f>
        <v>1.3410687379999997</v>
      </c>
      <c r="P42" s="214">
        <v>85.533966684000006</v>
      </c>
      <c r="Q42" s="214" t="s">
        <v>24</v>
      </c>
      <c r="R42" s="214" t="s">
        <v>24</v>
      </c>
      <c r="S42" s="214">
        <f>+P42/1.2</f>
        <v>71.278305570000015</v>
      </c>
      <c r="T42" s="214">
        <f>+P42-S42</f>
        <v>14.255661113999992</v>
      </c>
      <c r="U42" s="214" t="s">
        <v>24</v>
      </c>
      <c r="V42" s="214" t="s">
        <v>24</v>
      </c>
      <c r="W42" s="214" t="s">
        <v>24</v>
      </c>
      <c r="X42" s="214" t="s">
        <v>24</v>
      </c>
      <c r="Y42" s="214" t="s">
        <v>24</v>
      </c>
      <c r="Z42" s="214" t="s">
        <v>24</v>
      </c>
      <c r="AA42" s="214" t="s">
        <v>24</v>
      </c>
      <c r="AB42" s="214" t="s">
        <v>24</v>
      </c>
      <c r="AC42" s="214" t="s">
        <v>24</v>
      </c>
      <c r="AD42" s="214" t="s">
        <v>24</v>
      </c>
      <c r="AE42" s="126">
        <f t="shared" si="8"/>
        <v>93.580379112000003</v>
      </c>
      <c r="AF42" s="126">
        <f t="shared" si="9"/>
        <v>0</v>
      </c>
      <c r="AG42" s="126">
        <f t="shared" si="10"/>
        <v>0</v>
      </c>
      <c r="AH42" s="126">
        <f t="shared" si="11"/>
        <v>77.983649260000021</v>
      </c>
      <c r="AI42" s="126">
        <f t="shared" si="12"/>
        <v>15.596729851999992</v>
      </c>
    </row>
    <row r="43" spans="1:39" ht="31.5" x14ac:dyDescent="0.25">
      <c r="A43" s="95" t="s">
        <v>70</v>
      </c>
      <c r="B43" s="96" t="s">
        <v>71</v>
      </c>
      <c r="C43" s="95" t="s">
        <v>23</v>
      </c>
      <c r="D43" s="126" t="s">
        <v>24</v>
      </c>
      <c r="E43" s="126" t="s">
        <v>24</v>
      </c>
      <c r="F43" s="223">
        <v>0</v>
      </c>
      <c r="G43" s="223">
        <v>0</v>
      </c>
      <c r="H43" s="223">
        <v>0</v>
      </c>
      <c r="I43" s="126">
        <v>851.36642026999994</v>
      </c>
      <c r="J43" s="126">
        <v>768.82554785999992</v>
      </c>
      <c r="K43" s="126">
        <f>+SUM(K44,K58,K72)</f>
        <v>70.905485819999996</v>
      </c>
      <c r="L43" s="126" t="s">
        <v>24</v>
      </c>
      <c r="M43" s="126" t="s">
        <v>24</v>
      </c>
      <c r="N43" s="126">
        <f>+SUM(N44,N58,N72)</f>
        <v>15.617904850000002</v>
      </c>
      <c r="O43" s="126">
        <f>+SUM(O44,O58,O72)</f>
        <v>55.28758097</v>
      </c>
      <c r="P43" s="126">
        <f>+SUM(P44,P58,P72)</f>
        <v>270.62950524000001</v>
      </c>
      <c r="Q43" s="126" t="s">
        <v>24</v>
      </c>
      <c r="R43" s="126" t="s">
        <v>24</v>
      </c>
      <c r="S43" s="126">
        <f>+SUM(S44,S58,S72)</f>
        <v>159.98601340423679</v>
      </c>
      <c r="T43" s="126">
        <f>+SUM(T44,T58,T72)</f>
        <v>110.6434918357632</v>
      </c>
      <c r="U43" s="126">
        <f>+SUM(U44,U58,U72)</f>
        <v>521.71855679999999</v>
      </c>
      <c r="V43" s="126" t="s">
        <v>24</v>
      </c>
      <c r="W43" s="126" t="s">
        <v>24</v>
      </c>
      <c r="X43" s="126">
        <f>+SUM(X44,X58,X72)</f>
        <v>222.3185544738364</v>
      </c>
      <c r="Y43" s="126">
        <f>+SUM(Y44,Y58,Y72)</f>
        <v>299.40000232616359</v>
      </c>
      <c r="Z43" s="126">
        <f>+SUM(Z44,Z58,Z72)</f>
        <v>0</v>
      </c>
      <c r="AA43" s="126" t="s">
        <v>24</v>
      </c>
      <c r="AB43" s="126" t="s">
        <v>24</v>
      </c>
      <c r="AC43" s="126">
        <f>+SUM(AC44,AC58,AC72)</f>
        <v>0</v>
      </c>
      <c r="AD43" s="126">
        <f>+SUM(AD44,AD58,AD72)</f>
        <v>0</v>
      </c>
      <c r="AE43" s="126">
        <f t="shared" si="8"/>
        <v>863.25354786000003</v>
      </c>
      <c r="AF43" s="126">
        <f t="shared" si="9"/>
        <v>0</v>
      </c>
      <c r="AG43" s="126">
        <f t="shared" si="10"/>
        <v>0</v>
      </c>
      <c r="AH43" s="126">
        <f t="shared" si="11"/>
        <v>397.92247272807322</v>
      </c>
      <c r="AI43" s="126">
        <f t="shared" si="12"/>
        <v>465.33107513192681</v>
      </c>
    </row>
    <row r="44" spans="1:39" ht="63" x14ac:dyDescent="0.25">
      <c r="A44" s="95" t="s">
        <v>72</v>
      </c>
      <c r="B44" s="96" t="s">
        <v>73</v>
      </c>
      <c r="C44" s="95" t="s">
        <v>23</v>
      </c>
      <c r="D44" s="126" t="s">
        <v>24</v>
      </c>
      <c r="E44" s="126" t="s">
        <v>24</v>
      </c>
      <c r="F44" s="223">
        <v>0</v>
      </c>
      <c r="G44" s="223">
        <v>0</v>
      </c>
      <c r="H44" s="223">
        <v>0</v>
      </c>
      <c r="I44" s="126">
        <v>838.45856832999993</v>
      </c>
      <c r="J44" s="126">
        <v>768.82554785999992</v>
      </c>
      <c r="K44" s="126">
        <f t="shared" ref="K44:AD44" si="24">+K46</f>
        <v>70.905485819999996</v>
      </c>
      <c r="L44" s="126" t="str">
        <f t="shared" si="24"/>
        <v>нд</v>
      </c>
      <c r="M44" s="126" t="str">
        <f t="shared" si="24"/>
        <v>нд</v>
      </c>
      <c r="N44" s="126">
        <f t="shared" si="24"/>
        <v>15.617904850000002</v>
      </c>
      <c r="O44" s="126">
        <f t="shared" si="24"/>
        <v>55.28758097</v>
      </c>
      <c r="P44" s="126">
        <f t="shared" si="24"/>
        <v>270.62950524000001</v>
      </c>
      <c r="Q44" s="126">
        <f t="shared" si="24"/>
        <v>0</v>
      </c>
      <c r="R44" s="126">
        <f t="shared" si="24"/>
        <v>0</v>
      </c>
      <c r="S44" s="126">
        <f t="shared" si="24"/>
        <v>159.98601340423679</v>
      </c>
      <c r="T44" s="126">
        <f t="shared" si="24"/>
        <v>110.6434918357632</v>
      </c>
      <c r="U44" s="126">
        <f t="shared" si="24"/>
        <v>521.71855679999999</v>
      </c>
      <c r="V44" s="126">
        <f t="shared" si="24"/>
        <v>0</v>
      </c>
      <c r="W44" s="126">
        <f t="shared" si="24"/>
        <v>0</v>
      </c>
      <c r="X44" s="126">
        <f t="shared" si="24"/>
        <v>222.3185544738364</v>
      </c>
      <c r="Y44" s="126">
        <f t="shared" si="24"/>
        <v>299.40000232616359</v>
      </c>
      <c r="Z44" s="126">
        <f t="shared" si="24"/>
        <v>0</v>
      </c>
      <c r="AA44" s="126">
        <f t="shared" si="24"/>
        <v>0</v>
      </c>
      <c r="AB44" s="126">
        <f t="shared" si="24"/>
        <v>0</v>
      </c>
      <c r="AC44" s="126">
        <f t="shared" si="24"/>
        <v>0</v>
      </c>
      <c r="AD44" s="126">
        <f t="shared" si="24"/>
        <v>0</v>
      </c>
      <c r="AE44" s="126">
        <f t="shared" si="8"/>
        <v>863.25354786000003</v>
      </c>
      <c r="AF44" s="126">
        <f t="shared" si="9"/>
        <v>0</v>
      </c>
      <c r="AG44" s="126">
        <f t="shared" si="10"/>
        <v>0</v>
      </c>
      <c r="AH44" s="126">
        <f t="shared" si="11"/>
        <v>397.92247272807322</v>
      </c>
      <c r="AI44" s="126">
        <f t="shared" si="12"/>
        <v>465.33107513192681</v>
      </c>
    </row>
    <row r="45" spans="1:39" ht="31.5" x14ac:dyDescent="0.25">
      <c r="A45" s="95" t="s">
        <v>74</v>
      </c>
      <c r="B45" s="96" t="s">
        <v>75</v>
      </c>
      <c r="C45" s="95" t="s">
        <v>23</v>
      </c>
      <c r="D45" s="126" t="s">
        <v>24</v>
      </c>
      <c r="E45" s="126" t="s">
        <v>24</v>
      </c>
      <c r="F45" s="223" t="s">
        <v>24</v>
      </c>
      <c r="G45" s="223" t="s">
        <v>24</v>
      </c>
      <c r="H45" s="223" t="s">
        <v>24</v>
      </c>
      <c r="I45" s="126" t="s">
        <v>24</v>
      </c>
      <c r="J45" s="126" t="e">
        <v>#VALUE!</v>
      </c>
      <c r="K45" s="126" t="s">
        <v>24</v>
      </c>
      <c r="L45" s="126" t="s">
        <v>24</v>
      </c>
      <c r="M45" s="126" t="s">
        <v>24</v>
      </c>
      <c r="N45" s="126" t="s">
        <v>24</v>
      </c>
      <c r="O45" s="126" t="s">
        <v>24</v>
      </c>
      <c r="P45" s="126" t="s">
        <v>24</v>
      </c>
      <c r="Q45" s="126" t="s">
        <v>24</v>
      </c>
      <c r="R45" s="126" t="s">
        <v>24</v>
      </c>
      <c r="S45" s="126" t="s">
        <v>24</v>
      </c>
      <c r="T45" s="126" t="s">
        <v>24</v>
      </c>
      <c r="U45" s="126" t="s">
        <v>24</v>
      </c>
      <c r="V45" s="126" t="s">
        <v>24</v>
      </c>
      <c r="W45" s="126" t="s">
        <v>24</v>
      </c>
      <c r="X45" s="126" t="s">
        <v>24</v>
      </c>
      <c r="Y45" s="126" t="s">
        <v>24</v>
      </c>
      <c r="Z45" s="126" t="s">
        <v>24</v>
      </c>
      <c r="AA45" s="126" t="s">
        <v>24</v>
      </c>
      <c r="AB45" s="126" t="s">
        <v>24</v>
      </c>
      <c r="AC45" s="126" t="s">
        <v>24</v>
      </c>
      <c r="AD45" s="126" t="s">
        <v>24</v>
      </c>
      <c r="AE45" s="126">
        <f t="shared" si="8"/>
        <v>0</v>
      </c>
      <c r="AF45" s="126">
        <f t="shared" si="9"/>
        <v>0</v>
      </c>
      <c r="AG45" s="126">
        <f t="shared" si="10"/>
        <v>0</v>
      </c>
      <c r="AH45" s="126">
        <f t="shared" si="11"/>
        <v>0</v>
      </c>
      <c r="AI45" s="126">
        <f t="shared" si="12"/>
        <v>0</v>
      </c>
    </row>
    <row r="46" spans="1:39" ht="47.25" x14ac:dyDescent="0.25">
      <c r="A46" s="95" t="s">
        <v>76</v>
      </c>
      <c r="B46" s="96" t="s">
        <v>77</v>
      </c>
      <c r="C46" s="95" t="s">
        <v>23</v>
      </c>
      <c r="D46" s="126" t="s">
        <v>24</v>
      </c>
      <c r="E46" s="126" t="s">
        <v>24</v>
      </c>
      <c r="F46" s="223">
        <v>0</v>
      </c>
      <c r="G46" s="223">
        <v>0</v>
      </c>
      <c r="H46" s="223">
        <v>0</v>
      </c>
      <c r="I46" s="126">
        <v>838.45856832999993</v>
      </c>
      <c r="J46" s="126">
        <v>768.82554785999992</v>
      </c>
      <c r="K46" s="126">
        <f>+SUM(K47:K57)</f>
        <v>70.905485819999996</v>
      </c>
      <c r="L46" s="126" t="s">
        <v>24</v>
      </c>
      <c r="M46" s="126" t="s">
        <v>24</v>
      </c>
      <c r="N46" s="126">
        <f>+SUM(N47:N57)</f>
        <v>15.617904850000002</v>
      </c>
      <c r="O46" s="126">
        <f>+SUM(O47:O57)</f>
        <v>55.28758097</v>
      </c>
      <c r="P46" s="126">
        <f t="shared" ref="P46:AD46" si="25">+SUM(P47:P57)</f>
        <v>270.62950524000001</v>
      </c>
      <c r="Q46" s="126">
        <f t="shared" si="25"/>
        <v>0</v>
      </c>
      <c r="R46" s="126">
        <f t="shared" si="25"/>
        <v>0</v>
      </c>
      <c r="S46" s="126">
        <f t="shared" si="25"/>
        <v>159.98601340423679</v>
      </c>
      <c r="T46" s="126">
        <f t="shared" si="25"/>
        <v>110.6434918357632</v>
      </c>
      <c r="U46" s="126">
        <f t="shared" si="25"/>
        <v>521.71855679999999</v>
      </c>
      <c r="V46" s="126">
        <f t="shared" si="25"/>
        <v>0</v>
      </c>
      <c r="W46" s="126">
        <f t="shared" si="25"/>
        <v>0</v>
      </c>
      <c r="X46" s="126">
        <f t="shared" si="25"/>
        <v>222.3185544738364</v>
      </c>
      <c r="Y46" s="126">
        <f t="shared" si="25"/>
        <v>299.40000232616359</v>
      </c>
      <c r="Z46" s="126">
        <f t="shared" si="25"/>
        <v>0</v>
      </c>
      <c r="AA46" s="126">
        <f t="shared" si="25"/>
        <v>0</v>
      </c>
      <c r="AB46" s="126">
        <f t="shared" si="25"/>
        <v>0</v>
      </c>
      <c r="AC46" s="126">
        <f t="shared" si="25"/>
        <v>0</v>
      </c>
      <c r="AD46" s="126">
        <f t="shared" si="25"/>
        <v>0</v>
      </c>
      <c r="AE46" s="126">
        <f t="shared" si="8"/>
        <v>863.25354786000003</v>
      </c>
      <c r="AF46" s="126">
        <f t="shared" si="9"/>
        <v>0</v>
      </c>
      <c r="AG46" s="126">
        <f t="shared" si="10"/>
        <v>0</v>
      </c>
      <c r="AH46" s="126">
        <f t="shared" si="11"/>
        <v>397.92247272807322</v>
      </c>
      <c r="AI46" s="126">
        <f t="shared" si="12"/>
        <v>465.33107513192681</v>
      </c>
    </row>
    <row r="47" spans="1:39" ht="31.5" x14ac:dyDescent="0.25">
      <c r="A47" s="120" t="s">
        <v>78</v>
      </c>
      <c r="B47" s="195" t="s">
        <v>475</v>
      </c>
      <c r="C47" s="97" t="s">
        <v>80</v>
      </c>
      <c r="D47" s="213">
        <v>2022</v>
      </c>
      <c r="E47" s="213">
        <v>2024</v>
      </c>
      <c r="F47" s="222" t="s">
        <v>24</v>
      </c>
      <c r="G47" s="222" t="s">
        <v>24</v>
      </c>
      <c r="H47" s="222" t="s">
        <v>24</v>
      </c>
      <c r="I47" s="214">
        <v>20.88</v>
      </c>
      <c r="J47" s="214">
        <v>0</v>
      </c>
      <c r="K47" s="214" t="s">
        <v>24</v>
      </c>
      <c r="L47" s="214" t="s">
        <v>24</v>
      </c>
      <c r="M47" s="214" t="s">
        <v>24</v>
      </c>
      <c r="N47" s="214" t="s">
        <v>24</v>
      </c>
      <c r="O47" s="214" t="s">
        <v>24</v>
      </c>
      <c r="P47" s="214" t="s">
        <v>24</v>
      </c>
      <c r="Q47" s="214" t="s">
        <v>24</v>
      </c>
      <c r="R47" s="214" t="s">
        <v>24</v>
      </c>
      <c r="S47" s="214" t="s">
        <v>24</v>
      </c>
      <c r="T47" s="214" t="s">
        <v>24</v>
      </c>
      <c r="U47" s="214" t="s">
        <v>24</v>
      </c>
      <c r="V47" s="214" t="s">
        <v>24</v>
      </c>
      <c r="W47" s="214" t="s">
        <v>24</v>
      </c>
      <c r="X47" s="214" t="s">
        <v>24</v>
      </c>
      <c r="Y47" s="214" t="s">
        <v>24</v>
      </c>
      <c r="Z47" s="214" t="s">
        <v>24</v>
      </c>
      <c r="AA47" s="214" t="s">
        <v>24</v>
      </c>
      <c r="AB47" s="214" t="s">
        <v>24</v>
      </c>
      <c r="AC47" s="214" t="s">
        <v>24</v>
      </c>
      <c r="AD47" s="214" t="s">
        <v>24</v>
      </c>
      <c r="AE47" s="126">
        <f t="shared" si="8"/>
        <v>0</v>
      </c>
      <c r="AF47" s="126">
        <f t="shared" si="9"/>
        <v>0</v>
      </c>
      <c r="AG47" s="126">
        <f t="shared" si="10"/>
        <v>0</v>
      </c>
      <c r="AH47" s="126">
        <f t="shared" si="11"/>
        <v>0</v>
      </c>
      <c r="AI47" s="126">
        <f t="shared" si="12"/>
        <v>0</v>
      </c>
      <c r="AK47" s="127"/>
      <c r="AL47" s="127"/>
      <c r="AM47" s="127"/>
    </row>
    <row r="48" spans="1:39" ht="31.5" x14ac:dyDescent="0.25">
      <c r="A48" s="120" t="s">
        <v>79</v>
      </c>
      <c r="B48" s="195" t="s">
        <v>89</v>
      </c>
      <c r="C48" s="97" t="s">
        <v>90</v>
      </c>
      <c r="D48" s="213">
        <v>2022</v>
      </c>
      <c r="E48" s="213">
        <v>2023</v>
      </c>
      <c r="F48" s="222" t="s">
        <v>24</v>
      </c>
      <c r="G48" s="222" t="s">
        <v>24</v>
      </c>
      <c r="H48" s="222" t="s">
        <v>24</v>
      </c>
      <c r="I48" s="214">
        <v>6.5985412700000001</v>
      </c>
      <c r="J48" s="214">
        <v>0</v>
      </c>
      <c r="K48" s="214" t="s">
        <v>24</v>
      </c>
      <c r="L48" s="214" t="s">
        <v>24</v>
      </c>
      <c r="M48" s="214" t="s">
        <v>24</v>
      </c>
      <c r="N48" s="214" t="s">
        <v>24</v>
      </c>
      <c r="O48" s="214" t="s">
        <v>24</v>
      </c>
      <c r="P48" s="214" t="s">
        <v>24</v>
      </c>
      <c r="Q48" s="214" t="s">
        <v>24</v>
      </c>
      <c r="R48" s="214" t="s">
        <v>24</v>
      </c>
      <c r="S48" s="214" t="s">
        <v>24</v>
      </c>
      <c r="T48" s="214" t="s">
        <v>24</v>
      </c>
      <c r="U48" s="214" t="s">
        <v>24</v>
      </c>
      <c r="V48" s="214" t="s">
        <v>24</v>
      </c>
      <c r="W48" s="214" t="s">
        <v>24</v>
      </c>
      <c r="X48" s="214" t="s">
        <v>24</v>
      </c>
      <c r="Y48" s="214" t="s">
        <v>24</v>
      </c>
      <c r="Z48" s="214" t="s">
        <v>24</v>
      </c>
      <c r="AA48" s="214" t="s">
        <v>24</v>
      </c>
      <c r="AB48" s="214" t="s">
        <v>24</v>
      </c>
      <c r="AC48" s="214" t="s">
        <v>24</v>
      </c>
      <c r="AD48" s="214" t="s">
        <v>24</v>
      </c>
      <c r="AE48" s="126">
        <f t="shared" si="8"/>
        <v>0</v>
      </c>
      <c r="AF48" s="126">
        <f t="shared" si="9"/>
        <v>0</v>
      </c>
      <c r="AG48" s="126">
        <f t="shared" si="10"/>
        <v>0</v>
      </c>
      <c r="AH48" s="126">
        <f t="shared" si="11"/>
        <v>0</v>
      </c>
      <c r="AI48" s="126">
        <f t="shared" si="12"/>
        <v>0</v>
      </c>
      <c r="AK48" s="127"/>
      <c r="AL48" s="127"/>
      <c r="AM48" s="127"/>
    </row>
    <row r="49" spans="1:39" ht="31.5" x14ac:dyDescent="0.25">
      <c r="A49" s="120" t="s">
        <v>81</v>
      </c>
      <c r="B49" s="195" t="s">
        <v>91</v>
      </c>
      <c r="C49" s="97" t="s">
        <v>92</v>
      </c>
      <c r="D49" s="213">
        <v>2023</v>
      </c>
      <c r="E49" s="213" t="s">
        <v>522</v>
      </c>
      <c r="F49" s="222" t="s">
        <v>24</v>
      </c>
      <c r="G49" s="222" t="s">
        <v>24</v>
      </c>
      <c r="H49" s="222" t="s">
        <v>24</v>
      </c>
      <c r="I49" s="214">
        <v>4.0141092</v>
      </c>
      <c r="J49" s="214">
        <v>0</v>
      </c>
      <c r="K49" s="214" t="s">
        <v>24</v>
      </c>
      <c r="L49" s="214" t="s">
        <v>24</v>
      </c>
      <c r="M49" s="214" t="s">
        <v>24</v>
      </c>
      <c r="N49" s="214" t="s">
        <v>24</v>
      </c>
      <c r="O49" s="214" t="s">
        <v>24</v>
      </c>
      <c r="P49" s="214" t="s">
        <v>24</v>
      </c>
      <c r="Q49" s="214" t="s">
        <v>24</v>
      </c>
      <c r="R49" s="214" t="s">
        <v>24</v>
      </c>
      <c r="S49" s="214" t="s">
        <v>24</v>
      </c>
      <c r="T49" s="214" t="s">
        <v>24</v>
      </c>
      <c r="U49" s="214" t="s">
        <v>24</v>
      </c>
      <c r="V49" s="214" t="s">
        <v>24</v>
      </c>
      <c r="W49" s="214" t="s">
        <v>24</v>
      </c>
      <c r="X49" s="214" t="s">
        <v>24</v>
      </c>
      <c r="Y49" s="214" t="s">
        <v>24</v>
      </c>
      <c r="Z49" s="214" t="s">
        <v>24</v>
      </c>
      <c r="AA49" s="214" t="s">
        <v>24</v>
      </c>
      <c r="AB49" s="214" t="s">
        <v>24</v>
      </c>
      <c r="AC49" s="214" t="s">
        <v>24</v>
      </c>
      <c r="AD49" s="214" t="s">
        <v>24</v>
      </c>
      <c r="AE49" s="126">
        <f t="shared" si="8"/>
        <v>0</v>
      </c>
      <c r="AF49" s="126">
        <f t="shared" si="9"/>
        <v>0</v>
      </c>
      <c r="AG49" s="126">
        <f t="shared" si="10"/>
        <v>0</v>
      </c>
      <c r="AH49" s="126">
        <f t="shared" si="11"/>
        <v>0</v>
      </c>
      <c r="AI49" s="126">
        <f t="shared" si="12"/>
        <v>0</v>
      </c>
      <c r="AK49" s="127"/>
      <c r="AL49" s="127"/>
      <c r="AM49" s="127"/>
    </row>
    <row r="50" spans="1:39" ht="31.5" x14ac:dyDescent="0.25">
      <c r="A50" s="120" t="s">
        <v>82</v>
      </c>
      <c r="B50" s="195" t="s">
        <v>163</v>
      </c>
      <c r="C50" s="97" t="s">
        <v>164</v>
      </c>
      <c r="D50" s="213">
        <v>2022</v>
      </c>
      <c r="E50" s="213" t="s">
        <v>522</v>
      </c>
      <c r="F50" s="222" t="s">
        <v>24</v>
      </c>
      <c r="G50" s="222" t="s">
        <v>24</v>
      </c>
      <c r="H50" s="222" t="s">
        <v>24</v>
      </c>
      <c r="I50" s="214">
        <v>10.836370799999999</v>
      </c>
      <c r="J50" s="214">
        <v>0</v>
      </c>
      <c r="K50" s="214" t="s">
        <v>24</v>
      </c>
      <c r="L50" s="214" t="s">
        <v>24</v>
      </c>
      <c r="M50" s="214" t="s">
        <v>24</v>
      </c>
      <c r="N50" s="214" t="s">
        <v>24</v>
      </c>
      <c r="O50" s="214" t="s">
        <v>24</v>
      </c>
      <c r="P50" s="214" t="s">
        <v>24</v>
      </c>
      <c r="Q50" s="214" t="s">
        <v>24</v>
      </c>
      <c r="R50" s="214" t="s">
        <v>24</v>
      </c>
      <c r="S50" s="214" t="s">
        <v>24</v>
      </c>
      <c r="T50" s="214" t="s">
        <v>24</v>
      </c>
      <c r="U50" s="214" t="s">
        <v>24</v>
      </c>
      <c r="V50" s="214" t="s">
        <v>24</v>
      </c>
      <c r="W50" s="214" t="s">
        <v>24</v>
      </c>
      <c r="X50" s="214" t="s">
        <v>24</v>
      </c>
      <c r="Y50" s="214" t="s">
        <v>24</v>
      </c>
      <c r="Z50" s="214" t="s">
        <v>24</v>
      </c>
      <c r="AA50" s="214" t="s">
        <v>24</v>
      </c>
      <c r="AB50" s="214" t="s">
        <v>24</v>
      </c>
      <c r="AC50" s="214" t="s">
        <v>24</v>
      </c>
      <c r="AD50" s="214" t="s">
        <v>24</v>
      </c>
      <c r="AE50" s="126">
        <f t="shared" si="8"/>
        <v>0</v>
      </c>
      <c r="AF50" s="126">
        <f t="shared" si="9"/>
        <v>0</v>
      </c>
      <c r="AG50" s="126">
        <f t="shared" si="10"/>
        <v>0</v>
      </c>
      <c r="AH50" s="126">
        <f t="shared" si="11"/>
        <v>0</v>
      </c>
      <c r="AI50" s="126">
        <f t="shared" si="12"/>
        <v>0</v>
      </c>
      <c r="AK50" s="127"/>
      <c r="AL50" s="127"/>
      <c r="AM50" s="127"/>
    </row>
    <row r="51" spans="1:39" ht="47.25" x14ac:dyDescent="0.25">
      <c r="A51" s="120" t="s">
        <v>83</v>
      </c>
      <c r="B51" s="195" t="s">
        <v>485</v>
      </c>
      <c r="C51" s="97" t="s">
        <v>165</v>
      </c>
      <c r="D51" s="213">
        <v>2022</v>
      </c>
      <c r="E51" s="213">
        <v>2024</v>
      </c>
      <c r="F51" s="222" t="s">
        <v>24</v>
      </c>
      <c r="G51" s="222" t="s">
        <v>24</v>
      </c>
      <c r="H51" s="222" t="s">
        <v>24</v>
      </c>
      <c r="I51" s="214">
        <v>8.0599992</v>
      </c>
      <c r="J51" s="214">
        <v>0</v>
      </c>
      <c r="K51" s="214" t="s">
        <v>24</v>
      </c>
      <c r="L51" s="214" t="s">
        <v>24</v>
      </c>
      <c r="M51" s="214" t="s">
        <v>24</v>
      </c>
      <c r="N51" s="214" t="s">
        <v>24</v>
      </c>
      <c r="O51" s="214" t="s">
        <v>24</v>
      </c>
      <c r="P51" s="214" t="s">
        <v>24</v>
      </c>
      <c r="Q51" s="214" t="s">
        <v>24</v>
      </c>
      <c r="R51" s="214" t="s">
        <v>24</v>
      </c>
      <c r="S51" s="214" t="s">
        <v>24</v>
      </c>
      <c r="T51" s="214" t="s">
        <v>24</v>
      </c>
      <c r="U51" s="214" t="s">
        <v>24</v>
      </c>
      <c r="V51" s="214" t="s">
        <v>24</v>
      </c>
      <c r="W51" s="214" t="s">
        <v>24</v>
      </c>
      <c r="X51" s="214" t="s">
        <v>24</v>
      </c>
      <c r="Y51" s="214" t="s">
        <v>24</v>
      </c>
      <c r="Z51" s="214" t="s">
        <v>24</v>
      </c>
      <c r="AA51" s="214" t="s">
        <v>24</v>
      </c>
      <c r="AB51" s="214" t="s">
        <v>24</v>
      </c>
      <c r="AC51" s="214" t="s">
        <v>24</v>
      </c>
      <c r="AD51" s="214" t="s">
        <v>24</v>
      </c>
      <c r="AE51" s="126">
        <f t="shared" si="8"/>
        <v>0</v>
      </c>
      <c r="AF51" s="126">
        <f t="shared" si="9"/>
        <v>0</v>
      </c>
      <c r="AG51" s="126">
        <f t="shared" si="10"/>
        <v>0</v>
      </c>
      <c r="AH51" s="126">
        <f t="shared" si="11"/>
        <v>0</v>
      </c>
      <c r="AI51" s="126">
        <f t="shared" si="12"/>
        <v>0</v>
      </c>
      <c r="AK51" s="127"/>
      <c r="AL51" s="127"/>
      <c r="AM51" s="127"/>
    </row>
    <row r="52" spans="1:39" ht="47.25" x14ac:dyDescent="0.25">
      <c r="A52" s="120" t="s">
        <v>84</v>
      </c>
      <c r="B52" s="195" t="s">
        <v>486</v>
      </c>
      <c r="C52" s="97" t="s">
        <v>166</v>
      </c>
      <c r="D52" s="213">
        <v>2024</v>
      </c>
      <c r="E52" s="213">
        <v>2025</v>
      </c>
      <c r="F52" s="222" t="s">
        <v>24</v>
      </c>
      <c r="G52" s="222" t="s">
        <v>24</v>
      </c>
      <c r="H52" s="222" t="s">
        <v>24</v>
      </c>
      <c r="I52" s="214">
        <v>12.8</v>
      </c>
      <c r="J52" s="214">
        <v>0</v>
      </c>
      <c r="K52" s="214" t="s">
        <v>24</v>
      </c>
      <c r="L52" s="214" t="s">
        <v>24</v>
      </c>
      <c r="M52" s="214" t="s">
        <v>24</v>
      </c>
      <c r="N52" s="214" t="s">
        <v>24</v>
      </c>
      <c r="O52" s="214" t="s">
        <v>24</v>
      </c>
      <c r="P52" s="214" t="s">
        <v>24</v>
      </c>
      <c r="Q52" s="214" t="s">
        <v>24</v>
      </c>
      <c r="R52" s="214" t="s">
        <v>24</v>
      </c>
      <c r="S52" s="214" t="s">
        <v>24</v>
      </c>
      <c r="T52" s="214" t="s">
        <v>24</v>
      </c>
      <c r="U52" s="214" t="s">
        <v>24</v>
      </c>
      <c r="V52" s="214" t="s">
        <v>24</v>
      </c>
      <c r="W52" s="214" t="s">
        <v>24</v>
      </c>
      <c r="X52" s="214" t="s">
        <v>24</v>
      </c>
      <c r="Y52" s="214" t="s">
        <v>24</v>
      </c>
      <c r="Z52" s="214" t="s">
        <v>24</v>
      </c>
      <c r="AA52" s="214" t="s">
        <v>24</v>
      </c>
      <c r="AB52" s="214" t="s">
        <v>24</v>
      </c>
      <c r="AC52" s="214" t="s">
        <v>24</v>
      </c>
      <c r="AD52" s="214" t="s">
        <v>24</v>
      </c>
      <c r="AE52" s="126">
        <f t="shared" si="8"/>
        <v>0</v>
      </c>
      <c r="AF52" s="126">
        <f t="shared" si="9"/>
        <v>0</v>
      </c>
      <c r="AG52" s="126">
        <f t="shared" si="10"/>
        <v>0</v>
      </c>
      <c r="AH52" s="126">
        <f t="shared" si="11"/>
        <v>0</v>
      </c>
      <c r="AI52" s="126">
        <f t="shared" si="12"/>
        <v>0</v>
      </c>
    </row>
    <row r="53" spans="1:39" ht="31.5" x14ac:dyDescent="0.25">
      <c r="A53" s="120" t="s">
        <v>85</v>
      </c>
      <c r="B53" s="195" t="s">
        <v>487</v>
      </c>
      <c r="C53" s="97" t="s">
        <v>167</v>
      </c>
      <c r="D53" s="213">
        <v>2024</v>
      </c>
      <c r="E53" s="213">
        <v>2028</v>
      </c>
      <c r="F53" s="222" t="s">
        <v>24</v>
      </c>
      <c r="G53" s="222" t="s">
        <v>24</v>
      </c>
      <c r="H53" s="222" t="s">
        <v>24</v>
      </c>
      <c r="I53" s="214">
        <v>775.26954785999999</v>
      </c>
      <c r="J53" s="214">
        <f>I53</f>
        <v>775.26954785999999</v>
      </c>
      <c r="K53" s="214">
        <v>18.741485820000001</v>
      </c>
      <c r="L53" s="214">
        <v>0</v>
      </c>
      <c r="M53" s="214">
        <v>0</v>
      </c>
      <c r="N53" s="214">
        <f>K53/1.2</f>
        <v>15.617904850000002</v>
      </c>
      <c r="O53" s="214">
        <f>K53-N53</f>
        <v>3.123580969999999</v>
      </c>
      <c r="P53" s="214">
        <v>234.80950523999999</v>
      </c>
      <c r="Q53" s="214" t="s">
        <v>24</v>
      </c>
      <c r="R53" s="214" t="s">
        <v>24</v>
      </c>
      <c r="S53" s="214">
        <v>159.98601340423679</v>
      </c>
      <c r="T53" s="214">
        <f>+P53-S53</f>
        <v>74.823491835763207</v>
      </c>
      <c r="U53" s="214">
        <v>521.71855679999999</v>
      </c>
      <c r="V53" s="214" t="s">
        <v>24</v>
      </c>
      <c r="W53" s="214" t="s">
        <v>24</v>
      </c>
      <c r="X53" s="214">
        <v>222.3185544738364</v>
      </c>
      <c r="Y53" s="214">
        <f>+U53-X53</f>
        <v>299.40000232616359</v>
      </c>
      <c r="Z53" s="214" t="s">
        <v>24</v>
      </c>
      <c r="AA53" s="214" t="s">
        <v>24</v>
      </c>
      <c r="AB53" s="214" t="s">
        <v>24</v>
      </c>
      <c r="AC53" s="214" t="s">
        <v>24</v>
      </c>
      <c r="AD53" s="214" t="s">
        <v>24</v>
      </c>
      <c r="AE53" s="126">
        <f t="shared" si="8"/>
        <v>775.26954785999999</v>
      </c>
      <c r="AF53" s="126">
        <f t="shared" si="9"/>
        <v>0</v>
      </c>
      <c r="AG53" s="126">
        <f t="shared" si="10"/>
        <v>0</v>
      </c>
      <c r="AH53" s="126">
        <f t="shared" si="11"/>
        <v>397.92247272807322</v>
      </c>
      <c r="AI53" s="126">
        <f t="shared" si="12"/>
        <v>377.34707513192677</v>
      </c>
    </row>
    <row r="54" spans="1:39" ht="31.5" x14ac:dyDescent="0.25">
      <c r="A54" s="120" t="s">
        <v>86</v>
      </c>
      <c r="B54" s="195" t="s">
        <v>476</v>
      </c>
      <c r="C54" s="97" t="s">
        <v>477</v>
      </c>
      <c r="D54" s="213">
        <v>2024</v>
      </c>
      <c r="E54" s="213">
        <v>2024</v>
      </c>
      <c r="F54" s="222" t="s">
        <v>24</v>
      </c>
      <c r="G54" s="222" t="s">
        <v>24</v>
      </c>
      <c r="H54" s="222" t="s">
        <v>24</v>
      </c>
      <c r="I54" s="214">
        <v>6.444</v>
      </c>
      <c r="J54" s="214">
        <v>0</v>
      </c>
      <c r="K54" s="214" t="s">
        <v>24</v>
      </c>
      <c r="L54" s="214" t="s">
        <v>24</v>
      </c>
      <c r="M54" s="214" t="s">
        <v>24</v>
      </c>
      <c r="N54" s="214" t="s">
        <v>24</v>
      </c>
      <c r="O54" s="214" t="s">
        <v>24</v>
      </c>
      <c r="P54" s="214" t="s">
        <v>24</v>
      </c>
      <c r="Q54" s="214" t="s">
        <v>24</v>
      </c>
      <c r="R54" s="214" t="s">
        <v>24</v>
      </c>
      <c r="S54" s="214" t="s">
        <v>24</v>
      </c>
      <c r="T54" s="214" t="s">
        <v>24</v>
      </c>
      <c r="U54" s="214" t="s">
        <v>24</v>
      </c>
      <c r="V54" s="214" t="s">
        <v>24</v>
      </c>
      <c r="W54" s="214" t="s">
        <v>24</v>
      </c>
      <c r="X54" s="214" t="s">
        <v>24</v>
      </c>
      <c r="Y54" s="214" t="s">
        <v>24</v>
      </c>
      <c r="Z54" s="214" t="s">
        <v>24</v>
      </c>
      <c r="AA54" s="214" t="s">
        <v>24</v>
      </c>
      <c r="AB54" s="214" t="s">
        <v>24</v>
      </c>
      <c r="AC54" s="214" t="s">
        <v>24</v>
      </c>
      <c r="AD54" s="214" t="s">
        <v>24</v>
      </c>
      <c r="AE54" s="126">
        <f t="shared" si="8"/>
        <v>0</v>
      </c>
      <c r="AF54" s="126">
        <f t="shared" si="9"/>
        <v>0</v>
      </c>
      <c r="AG54" s="126">
        <f t="shared" si="10"/>
        <v>0</v>
      </c>
      <c r="AH54" s="126">
        <f t="shared" si="11"/>
        <v>0</v>
      </c>
      <c r="AI54" s="126">
        <f t="shared" si="12"/>
        <v>0</v>
      </c>
    </row>
    <row r="55" spans="1:39" x14ac:dyDescent="0.25">
      <c r="A55" s="120" t="s">
        <v>87</v>
      </c>
      <c r="B55" s="195" t="s">
        <v>492</v>
      </c>
      <c r="C55" s="97" t="s">
        <v>493</v>
      </c>
      <c r="D55" s="213" t="s">
        <v>520</v>
      </c>
      <c r="E55" s="213" t="s">
        <v>520</v>
      </c>
      <c r="F55" s="222" t="s">
        <v>24</v>
      </c>
      <c r="G55" s="222" t="s">
        <v>24</v>
      </c>
      <c r="H55" s="222" t="s">
        <v>24</v>
      </c>
      <c r="I55" s="214">
        <v>52.164000000000001</v>
      </c>
      <c r="J55" s="214">
        <f>I55</f>
        <v>52.164000000000001</v>
      </c>
      <c r="K55" s="214">
        <v>52.164000000000001</v>
      </c>
      <c r="L55" s="214" t="s">
        <v>24</v>
      </c>
      <c r="M55" s="214" t="s">
        <v>24</v>
      </c>
      <c r="N55" s="214" t="s">
        <v>24</v>
      </c>
      <c r="O55" s="214">
        <f>+K55</f>
        <v>52.164000000000001</v>
      </c>
      <c r="P55" s="214" t="s">
        <v>24</v>
      </c>
      <c r="Q55" s="214" t="s">
        <v>24</v>
      </c>
      <c r="R55" s="214" t="s">
        <v>24</v>
      </c>
      <c r="S55" s="214" t="s">
        <v>24</v>
      </c>
      <c r="T55" s="214" t="s">
        <v>24</v>
      </c>
      <c r="U55" s="214" t="s">
        <v>24</v>
      </c>
      <c r="V55" s="214" t="s">
        <v>24</v>
      </c>
      <c r="W55" s="214" t="s">
        <v>24</v>
      </c>
      <c r="X55" s="214" t="s">
        <v>24</v>
      </c>
      <c r="Y55" s="214" t="s">
        <v>24</v>
      </c>
      <c r="Z55" s="214" t="s">
        <v>24</v>
      </c>
      <c r="AA55" s="214" t="s">
        <v>24</v>
      </c>
      <c r="AB55" s="214" t="s">
        <v>24</v>
      </c>
      <c r="AC55" s="214" t="s">
        <v>24</v>
      </c>
      <c r="AD55" s="214" t="s">
        <v>24</v>
      </c>
      <c r="AE55" s="126">
        <f>+SUM(K55,P55,U55,Z55)</f>
        <v>52.164000000000001</v>
      </c>
      <c r="AF55" s="126">
        <f t="shared" si="9"/>
        <v>0</v>
      </c>
      <c r="AG55" s="126">
        <f t="shared" si="10"/>
        <v>0</v>
      </c>
      <c r="AH55" s="126">
        <f t="shared" si="11"/>
        <v>0</v>
      </c>
      <c r="AI55" s="126">
        <f t="shared" si="12"/>
        <v>52.164000000000001</v>
      </c>
    </row>
    <row r="56" spans="1:39" ht="47.25" x14ac:dyDescent="0.25">
      <c r="A56" s="120" t="s">
        <v>88</v>
      </c>
      <c r="B56" s="195" t="s">
        <v>486</v>
      </c>
      <c r="C56" s="97" t="s">
        <v>494</v>
      </c>
      <c r="D56" s="213" t="s">
        <v>520</v>
      </c>
      <c r="E56" s="213" t="s">
        <v>521</v>
      </c>
      <c r="F56" s="222" t="s">
        <v>24</v>
      </c>
      <c r="G56" s="222" t="s">
        <v>24</v>
      </c>
      <c r="H56" s="222" t="s">
        <v>24</v>
      </c>
      <c r="I56" s="214">
        <v>23.82</v>
      </c>
      <c r="J56" s="214">
        <f>I56</f>
        <v>23.82</v>
      </c>
      <c r="K56" s="214" t="s">
        <v>24</v>
      </c>
      <c r="L56" s="214" t="s">
        <v>24</v>
      </c>
      <c r="M56" s="214" t="s">
        <v>24</v>
      </c>
      <c r="N56" s="214" t="s">
        <v>24</v>
      </c>
      <c r="O56" s="214" t="s">
        <v>24</v>
      </c>
      <c r="P56" s="214">
        <v>23.82</v>
      </c>
      <c r="Q56" s="214" t="s">
        <v>24</v>
      </c>
      <c r="R56" s="214" t="s">
        <v>24</v>
      </c>
      <c r="S56" s="214" t="s">
        <v>24</v>
      </c>
      <c r="T56" s="214">
        <f>+P56</f>
        <v>23.82</v>
      </c>
      <c r="U56" s="214" t="s">
        <v>24</v>
      </c>
      <c r="V56" s="214" t="s">
        <v>24</v>
      </c>
      <c r="W56" s="214" t="s">
        <v>24</v>
      </c>
      <c r="X56" s="214" t="s">
        <v>24</v>
      </c>
      <c r="Y56" s="214" t="s">
        <v>24</v>
      </c>
      <c r="Z56" s="214" t="s">
        <v>24</v>
      </c>
      <c r="AA56" s="214" t="s">
        <v>24</v>
      </c>
      <c r="AB56" s="214" t="s">
        <v>24</v>
      </c>
      <c r="AC56" s="214" t="s">
        <v>24</v>
      </c>
      <c r="AD56" s="214" t="s">
        <v>24</v>
      </c>
      <c r="AE56" s="126">
        <f>+SUM(K56,P56,U56,Z56)</f>
        <v>23.82</v>
      </c>
      <c r="AF56" s="126">
        <f t="shared" ref="AF56" si="26">+SUM(L56,Q56,V56,AA56)</f>
        <v>0</v>
      </c>
      <c r="AG56" s="126">
        <f t="shared" ref="AG56" si="27">+SUM(M56,R56,W56,AB56)</f>
        <v>0</v>
      </c>
      <c r="AH56" s="126">
        <f t="shared" ref="AH56" si="28">+SUM(N56,S56,X56,AC56)</f>
        <v>0</v>
      </c>
      <c r="AI56" s="126">
        <f t="shared" ref="AI56" si="29">+SUM(O56,T56,Y56,AD56)</f>
        <v>23.82</v>
      </c>
    </row>
    <row r="57" spans="1:39" ht="31.5" x14ac:dyDescent="0.25">
      <c r="A57" s="120" t="s">
        <v>495</v>
      </c>
      <c r="B57" s="195" t="s">
        <v>496</v>
      </c>
      <c r="C57" s="97" t="s">
        <v>497</v>
      </c>
      <c r="D57" s="213" t="s">
        <v>520</v>
      </c>
      <c r="E57" s="213" t="s">
        <v>520</v>
      </c>
      <c r="F57" s="222" t="s">
        <v>24</v>
      </c>
      <c r="G57" s="222" t="s">
        <v>24</v>
      </c>
      <c r="H57" s="222" t="s">
        <v>24</v>
      </c>
      <c r="I57" s="214">
        <v>12</v>
      </c>
      <c r="J57" s="214">
        <f>I57</f>
        <v>12</v>
      </c>
      <c r="K57" s="214" t="s">
        <v>24</v>
      </c>
      <c r="L57" s="214" t="s">
        <v>24</v>
      </c>
      <c r="M57" s="214" t="s">
        <v>24</v>
      </c>
      <c r="N57" s="214" t="s">
        <v>24</v>
      </c>
      <c r="O57" s="214" t="s">
        <v>24</v>
      </c>
      <c r="P57" s="214">
        <v>12</v>
      </c>
      <c r="Q57" s="214" t="s">
        <v>24</v>
      </c>
      <c r="R57" s="214" t="s">
        <v>24</v>
      </c>
      <c r="S57" s="214" t="s">
        <v>24</v>
      </c>
      <c r="T57" s="214">
        <f>+P57</f>
        <v>12</v>
      </c>
      <c r="U57" s="214" t="s">
        <v>24</v>
      </c>
      <c r="V57" s="214" t="s">
        <v>24</v>
      </c>
      <c r="W57" s="214" t="s">
        <v>24</v>
      </c>
      <c r="X57" s="214" t="s">
        <v>24</v>
      </c>
      <c r="Y57" s="214" t="s">
        <v>24</v>
      </c>
      <c r="Z57" s="214" t="s">
        <v>24</v>
      </c>
      <c r="AA57" s="214" t="s">
        <v>24</v>
      </c>
      <c r="AB57" s="214" t="s">
        <v>24</v>
      </c>
      <c r="AC57" s="214" t="s">
        <v>24</v>
      </c>
      <c r="AD57" s="214" t="s">
        <v>24</v>
      </c>
      <c r="AE57" s="126">
        <f>+SUM(K57,P57,U57,Z57)</f>
        <v>12</v>
      </c>
      <c r="AF57" s="126">
        <f t="shared" si="9"/>
        <v>0</v>
      </c>
      <c r="AG57" s="126">
        <f t="shared" si="10"/>
        <v>0</v>
      </c>
      <c r="AH57" s="126">
        <f t="shared" si="11"/>
        <v>0</v>
      </c>
      <c r="AI57" s="126">
        <f t="shared" si="12"/>
        <v>12</v>
      </c>
    </row>
    <row r="58" spans="1:39" ht="47.25" x14ac:dyDescent="0.25">
      <c r="A58" s="95" t="s">
        <v>93</v>
      </c>
      <c r="B58" s="96" t="s">
        <v>94</v>
      </c>
      <c r="C58" s="95" t="s">
        <v>23</v>
      </c>
      <c r="D58" s="126" t="s">
        <v>24</v>
      </c>
      <c r="E58" s="126" t="s">
        <v>24</v>
      </c>
      <c r="F58" s="223" t="s">
        <v>24</v>
      </c>
      <c r="G58" s="223">
        <v>0</v>
      </c>
      <c r="H58" s="223">
        <v>0</v>
      </c>
      <c r="I58" s="126">
        <v>12.90785194</v>
      </c>
      <c r="J58" s="126">
        <v>0</v>
      </c>
      <c r="K58" s="126">
        <f t="shared" ref="K58:AD58" si="30">+K59</f>
        <v>0</v>
      </c>
      <c r="L58" s="126">
        <f t="shared" si="30"/>
        <v>0</v>
      </c>
      <c r="M58" s="126">
        <f t="shared" si="30"/>
        <v>0</v>
      </c>
      <c r="N58" s="126">
        <f t="shared" si="30"/>
        <v>0</v>
      </c>
      <c r="O58" s="126">
        <f t="shared" si="30"/>
        <v>0</v>
      </c>
      <c r="P58" s="126">
        <f t="shared" si="30"/>
        <v>0</v>
      </c>
      <c r="Q58" s="126">
        <f t="shared" si="30"/>
        <v>0</v>
      </c>
      <c r="R58" s="126">
        <f t="shared" si="30"/>
        <v>0</v>
      </c>
      <c r="S58" s="126">
        <f t="shared" si="30"/>
        <v>0</v>
      </c>
      <c r="T58" s="126">
        <f t="shared" si="30"/>
        <v>0</v>
      </c>
      <c r="U58" s="126">
        <f t="shared" si="30"/>
        <v>0</v>
      </c>
      <c r="V58" s="126">
        <f t="shared" si="30"/>
        <v>0</v>
      </c>
      <c r="W58" s="126">
        <f t="shared" si="30"/>
        <v>0</v>
      </c>
      <c r="X58" s="126">
        <f t="shared" si="30"/>
        <v>0</v>
      </c>
      <c r="Y58" s="126">
        <f t="shared" si="30"/>
        <v>0</v>
      </c>
      <c r="Z58" s="126">
        <f t="shared" si="30"/>
        <v>0</v>
      </c>
      <c r="AA58" s="126">
        <f t="shared" si="30"/>
        <v>0</v>
      </c>
      <c r="AB58" s="126">
        <f t="shared" si="30"/>
        <v>0</v>
      </c>
      <c r="AC58" s="126">
        <f t="shared" si="30"/>
        <v>0</v>
      </c>
      <c r="AD58" s="126">
        <f t="shared" si="30"/>
        <v>0</v>
      </c>
      <c r="AE58" s="126">
        <f t="shared" si="8"/>
        <v>0</v>
      </c>
      <c r="AF58" s="126">
        <f t="shared" si="9"/>
        <v>0</v>
      </c>
      <c r="AG58" s="126">
        <f t="shared" si="10"/>
        <v>0</v>
      </c>
      <c r="AH58" s="126">
        <f t="shared" si="11"/>
        <v>0</v>
      </c>
      <c r="AI58" s="126">
        <f t="shared" si="12"/>
        <v>0</v>
      </c>
    </row>
    <row r="59" spans="1:39" ht="31.5" x14ac:dyDescent="0.25">
      <c r="A59" s="95" t="s">
        <v>95</v>
      </c>
      <c r="B59" s="96" t="s">
        <v>96</v>
      </c>
      <c r="C59" s="95" t="s">
        <v>23</v>
      </c>
      <c r="D59" s="126" t="s">
        <v>24</v>
      </c>
      <c r="E59" s="126" t="s">
        <v>24</v>
      </c>
      <c r="F59" s="223" t="s">
        <v>24</v>
      </c>
      <c r="G59" s="223">
        <v>0</v>
      </c>
      <c r="H59" s="223">
        <v>0</v>
      </c>
      <c r="I59" s="126">
        <v>12.90785194</v>
      </c>
      <c r="J59" s="126">
        <v>0</v>
      </c>
      <c r="K59" s="126">
        <f t="shared" ref="K59:AD59" si="31">+SUM(K60:K61)</f>
        <v>0</v>
      </c>
      <c r="L59" s="126">
        <f t="shared" si="31"/>
        <v>0</v>
      </c>
      <c r="M59" s="126">
        <f t="shared" si="31"/>
        <v>0</v>
      </c>
      <c r="N59" s="126">
        <f t="shared" si="31"/>
        <v>0</v>
      </c>
      <c r="O59" s="126">
        <f t="shared" si="31"/>
        <v>0</v>
      </c>
      <c r="P59" s="126">
        <f t="shared" si="31"/>
        <v>0</v>
      </c>
      <c r="Q59" s="126">
        <f t="shared" si="31"/>
        <v>0</v>
      </c>
      <c r="R59" s="126">
        <f t="shared" si="31"/>
        <v>0</v>
      </c>
      <c r="S59" s="126">
        <f t="shared" si="31"/>
        <v>0</v>
      </c>
      <c r="T59" s="126">
        <f t="shared" si="31"/>
        <v>0</v>
      </c>
      <c r="U59" s="126">
        <f t="shared" si="31"/>
        <v>0</v>
      </c>
      <c r="V59" s="126">
        <f t="shared" si="31"/>
        <v>0</v>
      </c>
      <c r="W59" s="126">
        <f t="shared" si="31"/>
        <v>0</v>
      </c>
      <c r="X59" s="126">
        <f t="shared" si="31"/>
        <v>0</v>
      </c>
      <c r="Y59" s="126">
        <f t="shared" si="31"/>
        <v>0</v>
      </c>
      <c r="Z59" s="126">
        <f t="shared" si="31"/>
        <v>0</v>
      </c>
      <c r="AA59" s="126">
        <f t="shared" si="31"/>
        <v>0</v>
      </c>
      <c r="AB59" s="126">
        <f t="shared" si="31"/>
        <v>0</v>
      </c>
      <c r="AC59" s="126">
        <f t="shared" si="31"/>
        <v>0</v>
      </c>
      <c r="AD59" s="126">
        <f t="shared" si="31"/>
        <v>0</v>
      </c>
      <c r="AE59" s="126">
        <f t="shared" si="8"/>
        <v>0</v>
      </c>
      <c r="AF59" s="126">
        <f t="shared" si="9"/>
        <v>0</v>
      </c>
      <c r="AG59" s="126">
        <f t="shared" si="10"/>
        <v>0</v>
      </c>
      <c r="AH59" s="126">
        <f t="shared" si="11"/>
        <v>0</v>
      </c>
      <c r="AI59" s="126">
        <f t="shared" si="12"/>
        <v>0</v>
      </c>
    </row>
    <row r="60" spans="1:39" ht="63" x14ac:dyDescent="0.25">
      <c r="A60" s="97" t="s">
        <v>168</v>
      </c>
      <c r="B60" s="195" t="s">
        <v>169</v>
      </c>
      <c r="C60" s="97" t="s">
        <v>170</v>
      </c>
      <c r="D60" s="213">
        <v>2022</v>
      </c>
      <c r="E60" s="213">
        <v>2024</v>
      </c>
      <c r="F60" s="222" t="s">
        <v>24</v>
      </c>
      <c r="G60" s="222" t="s">
        <v>24</v>
      </c>
      <c r="H60" s="222" t="s">
        <v>24</v>
      </c>
      <c r="I60" s="214">
        <v>5.08588694</v>
      </c>
      <c r="J60" s="214">
        <v>0</v>
      </c>
      <c r="K60" s="214" t="s">
        <v>24</v>
      </c>
      <c r="L60" s="214" t="s">
        <v>24</v>
      </c>
      <c r="M60" s="214" t="s">
        <v>24</v>
      </c>
      <c r="N60" s="214" t="s">
        <v>24</v>
      </c>
      <c r="O60" s="214" t="s">
        <v>24</v>
      </c>
      <c r="P60" s="214" t="s">
        <v>24</v>
      </c>
      <c r="Q60" s="214" t="s">
        <v>24</v>
      </c>
      <c r="R60" s="214" t="s">
        <v>24</v>
      </c>
      <c r="S60" s="214" t="s">
        <v>24</v>
      </c>
      <c r="T60" s="214" t="s">
        <v>24</v>
      </c>
      <c r="U60" s="214" t="s">
        <v>24</v>
      </c>
      <c r="V60" s="214" t="s">
        <v>24</v>
      </c>
      <c r="W60" s="214" t="s">
        <v>24</v>
      </c>
      <c r="X60" s="214" t="s">
        <v>24</v>
      </c>
      <c r="Y60" s="214" t="s">
        <v>24</v>
      </c>
      <c r="Z60" s="214" t="s">
        <v>24</v>
      </c>
      <c r="AA60" s="214" t="s">
        <v>24</v>
      </c>
      <c r="AB60" s="214" t="s">
        <v>24</v>
      </c>
      <c r="AC60" s="214" t="s">
        <v>24</v>
      </c>
      <c r="AD60" s="214" t="s">
        <v>24</v>
      </c>
      <c r="AE60" s="126">
        <f t="shared" si="8"/>
        <v>0</v>
      </c>
      <c r="AF60" s="126">
        <f t="shared" si="9"/>
        <v>0</v>
      </c>
      <c r="AG60" s="126">
        <f t="shared" si="10"/>
        <v>0</v>
      </c>
      <c r="AH60" s="126">
        <f t="shared" si="11"/>
        <v>0</v>
      </c>
      <c r="AI60" s="126">
        <f t="shared" si="12"/>
        <v>0</v>
      </c>
    </row>
    <row r="61" spans="1:39" ht="47.25" x14ac:dyDescent="0.25">
      <c r="A61" s="97" t="s">
        <v>447</v>
      </c>
      <c r="B61" s="195" t="s">
        <v>448</v>
      </c>
      <c r="C61" s="97" t="s">
        <v>449</v>
      </c>
      <c r="D61" s="213">
        <v>2023</v>
      </c>
      <c r="E61" s="213">
        <v>2024</v>
      </c>
      <c r="F61" s="222" t="s">
        <v>24</v>
      </c>
      <c r="G61" s="222" t="s">
        <v>24</v>
      </c>
      <c r="H61" s="222" t="s">
        <v>24</v>
      </c>
      <c r="I61" s="214">
        <v>7.8219649999999996</v>
      </c>
      <c r="J61" s="214">
        <v>0</v>
      </c>
      <c r="K61" s="214" t="s">
        <v>24</v>
      </c>
      <c r="L61" s="214" t="s">
        <v>24</v>
      </c>
      <c r="M61" s="214" t="s">
        <v>24</v>
      </c>
      <c r="N61" s="214" t="s">
        <v>24</v>
      </c>
      <c r="O61" s="214" t="s">
        <v>24</v>
      </c>
      <c r="P61" s="214" t="s">
        <v>24</v>
      </c>
      <c r="Q61" s="214" t="s">
        <v>24</v>
      </c>
      <c r="R61" s="214" t="s">
        <v>24</v>
      </c>
      <c r="S61" s="214" t="s">
        <v>24</v>
      </c>
      <c r="T61" s="214" t="s">
        <v>24</v>
      </c>
      <c r="U61" s="214" t="s">
        <v>24</v>
      </c>
      <c r="V61" s="214" t="s">
        <v>24</v>
      </c>
      <c r="W61" s="214" t="s">
        <v>24</v>
      </c>
      <c r="X61" s="214" t="s">
        <v>24</v>
      </c>
      <c r="Y61" s="214" t="s">
        <v>24</v>
      </c>
      <c r="Z61" s="214" t="s">
        <v>24</v>
      </c>
      <c r="AA61" s="214" t="s">
        <v>24</v>
      </c>
      <c r="AB61" s="214" t="s">
        <v>24</v>
      </c>
      <c r="AC61" s="214" t="s">
        <v>24</v>
      </c>
      <c r="AD61" s="214" t="s">
        <v>24</v>
      </c>
      <c r="AE61" s="126">
        <f t="shared" si="8"/>
        <v>0</v>
      </c>
      <c r="AF61" s="126">
        <f t="shared" si="9"/>
        <v>0</v>
      </c>
      <c r="AG61" s="126">
        <f t="shared" si="10"/>
        <v>0</v>
      </c>
      <c r="AH61" s="126">
        <f t="shared" si="11"/>
        <v>0</v>
      </c>
      <c r="AI61" s="126">
        <f t="shared" si="12"/>
        <v>0</v>
      </c>
    </row>
    <row r="62" spans="1:39" ht="31.5" x14ac:dyDescent="0.25">
      <c r="A62" s="95" t="s">
        <v>97</v>
      </c>
      <c r="B62" s="96" t="s">
        <v>98</v>
      </c>
      <c r="C62" s="95" t="s">
        <v>23</v>
      </c>
      <c r="D62" s="126" t="s">
        <v>24</v>
      </c>
      <c r="E62" s="126" t="s">
        <v>24</v>
      </c>
      <c r="F62" s="223" t="s">
        <v>24</v>
      </c>
      <c r="G62" s="223" t="s">
        <v>24</v>
      </c>
      <c r="H62" s="223" t="s">
        <v>24</v>
      </c>
      <c r="I62" s="126" t="s">
        <v>24</v>
      </c>
      <c r="J62" s="126" t="s">
        <v>24</v>
      </c>
      <c r="K62" s="126" t="s">
        <v>24</v>
      </c>
      <c r="L62" s="126" t="s">
        <v>24</v>
      </c>
      <c r="M62" s="126" t="s">
        <v>24</v>
      </c>
      <c r="N62" s="126" t="s">
        <v>24</v>
      </c>
      <c r="O62" s="126" t="s">
        <v>24</v>
      </c>
      <c r="P62" s="126" t="s">
        <v>24</v>
      </c>
      <c r="Q62" s="126" t="s">
        <v>24</v>
      </c>
      <c r="R62" s="126" t="s">
        <v>24</v>
      </c>
      <c r="S62" s="126" t="s">
        <v>24</v>
      </c>
      <c r="T62" s="126" t="s">
        <v>24</v>
      </c>
      <c r="U62" s="126" t="s">
        <v>24</v>
      </c>
      <c r="V62" s="126" t="s">
        <v>24</v>
      </c>
      <c r="W62" s="126" t="s">
        <v>24</v>
      </c>
      <c r="X62" s="126" t="s">
        <v>24</v>
      </c>
      <c r="Y62" s="126" t="s">
        <v>24</v>
      </c>
      <c r="Z62" s="126" t="s">
        <v>24</v>
      </c>
      <c r="AA62" s="126" t="s">
        <v>24</v>
      </c>
      <c r="AB62" s="126" t="s">
        <v>24</v>
      </c>
      <c r="AC62" s="126" t="s">
        <v>24</v>
      </c>
      <c r="AD62" s="126" t="s">
        <v>24</v>
      </c>
      <c r="AE62" s="126">
        <f t="shared" si="8"/>
        <v>0</v>
      </c>
      <c r="AF62" s="126">
        <f t="shared" si="9"/>
        <v>0</v>
      </c>
      <c r="AG62" s="126">
        <f t="shared" si="10"/>
        <v>0</v>
      </c>
      <c r="AH62" s="126">
        <f t="shared" si="11"/>
        <v>0</v>
      </c>
      <c r="AI62" s="126">
        <f t="shared" si="12"/>
        <v>0</v>
      </c>
    </row>
    <row r="63" spans="1:39" ht="31.5" x14ac:dyDescent="0.25">
      <c r="A63" s="95" t="s">
        <v>99</v>
      </c>
      <c r="B63" s="96" t="s">
        <v>100</v>
      </c>
      <c r="C63" s="95" t="s">
        <v>23</v>
      </c>
      <c r="D63" s="126" t="s">
        <v>24</v>
      </c>
      <c r="E63" s="126" t="s">
        <v>24</v>
      </c>
      <c r="F63" s="223" t="s">
        <v>24</v>
      </c>
      <c r="G63" s="223" t="s">
        <v>24</v>
      </c>
      <c r="H63" s="223" t="s">
        <v>24</v>
      </c>
      <c r="I63" s="126" t="s">
        <v>24</v>
      </c>
      <c r="J63" s="126" t="s">
        <v>24</v>
      </c>
      <c r="K63" s="126" t="s">
        <v>24</v>
      </c>
      <c r="L63" s="126" t="s">
        <v>24</v>
      </c>
      <c r="M63" s="126" t="s">
        <v>24</v>
      </c>
      <c r="N63" s="126" t="s">
        <v>24</v>
      </c>
      <c r="O63" s="126" t="s">
        <v>24</v>
      </c>
      <c r="P63" s="126" t="s">
        <v>24</v>
      </c>
      <c r="Q63" s="126" t="s">
        <v>24</v>
      </c>
      <c r="R63" s="126" t="s">
        <v>24</v>
      </c>
      <c r="S63" s="126" t="s">
        <v>24</v>
      </c>
      <c r="T63" s="126" t="s">
        <v>24</v>
      </c>
      <c r="U63" s="126" t="s">
        <v>24</v>
      </c>
      <c r="V63" s="126" t="s">
        <v>24</v>
      </c>
      <c r="W63" s="126" t="s">
        <v>24</v>
      </c>
      <c r="X63" s="126" t="s">
        <v>24</v>
      </c>
      <c r="Y63" s="126" t="s">
        <v>24</v>
      </c>
      <c r="Z63" s="126" t="s">
        <v>24</v>
      </c>
      <c r="AA63" s="126" t="s">
        <v>24</v>
      </c>
      <c r="AB63" s="126" t="s">
        <v>24</v>
      </c>
      <c r="AC63" s="126" t="s">
        <v>24</v>
      </c>
      <c r="AD63" s="126" t="s">
        <v>24</v>
      </c>
      <c r="AE63" s="126">
        <f t="shared" si="8"/>
        <v>0</v>
      </c>
      <c r="AF63" s="126">
        <f t="shared" si="9"/>
        <v>0</v>
      </c>
      <c r="AG63" s="126">
        <f t="shared" si="10"/>
        <v>0</v>
      </c>
      <c r="AH63" s="126">
        <f t="shared" si="11"/>
        <v>0</v>
      </c>
      <c r="AI63" s="126">
        <f t="shared" si="12"/>
        <v>0</v>
      </c>
    </row>
    <row r="64" spans="1:39" ht="31.5" x14ac:dyDescent="0.25">
      <c r="A64" s="95" t="s">
        <v>101</v>
      </c>
      <c r="B64" s="96" t="s">
        <v>102</v>
      </c>
      <c r="C64" s="95" t="s">
        <v>23</v>
      </c>
      <c r="D64" s="126" t="s">
        <v>24</v>
      </c>
      <c r="E64" s="126" t="s">
        <v>24</v>
      </c>
      <c r="F64" s="223" t="s">
        <v>24</v>
      </c>
      <c r="G64" s="223" t="s">
        <v>24</v>
      </c>
      <c r="H64" s="223" t="s">
        <v>24</v>
      </c>
      <c r="I64" s="126" t="s">
        <v>24</v>
      </c>
      <c r="J64" s="126" t="s">
        <v>24</v>
      </c>
      <c r="K64" s="126" t="s">
        <v>24</v>
      </c>
      <c r="L64" s="126" t="s">
        <v>24</v>
      </c>
      <c r="M64" s="126" t="s">
        <v>24</v>
      </c>
      <c r="N64" s="126" t="s">
        <v>24</v>
      </c>
      <c r="O64" s="126" t="s">
        <v>24</v>
      </c>
      <c r="P64" s="126" t="s">
        <v>24</v>
      </c>
      <c r="Q64" s="126" t="s">
        <v>24</v>
      </c>
      <c r="R64" s="126" t="s">
        <v>24</v>
      </c>
      <c r="S64" s="126" t="s">
        <v>24</v>
      </c>
      <c r="T64" s="126" t="s">
        <v>24</v>
      </c>
      <c r="U64" s="126" t="s">
        <v>24</v>
      </c>
      <c r="V64" s="126" t="s">
        <v>24</v>
      </c>
      <c r="W64" s="126" t="s">
        <v>24</v>
      </c>
      <c r="X64" s="126" t="s">
        <v>24</v>
      </c>
      <c r="Y64" s="126" t="s">
        <v>24</v>
      </c>
      <c r="Z64" s="126" t="s">
        <v>24</v>
      </c>
      <c r="AA64" s="126" t="s">
        <v>24</v>
      </c>
      <c r="AB64" s="126" t="s">
        <v>24</v>
      </c>
      <c r="AC64" s="126" t="s">
        <v>24</v>
      </c>
      <c r="AD64" s="126" t="s">
        <v>24</v>
      </c>
      <c r="AE64" s="126">
        <f t="shared" si="8"/>
        <v>0</v>
      </c>
      <c r="AF64" s="126">
        <f t="shared" si="9"/>
        <v>0</v>
      </c>
      <c r="AG64" s="126">
        <f t="shared" si="10"/>
        <v>0</v>
      </c>
      <c r="AH64" s="126">
        <f t="shared" si="11"/>
        <v>0</v>
      </c>
      <c r="AI64" s="126">
        <f t="shared" si="12"/>
        <v>0</v>
      </c>
    </row>
    <row r="65" spans="1:39" ht="31.5" x14ac:dyDescent="0.25">
      <c r="A65" s="95" t="s">
        <v>103</v>
      </c>
      <c r="B65" s="96" t="s">
        <v>104</v>
      </c>
      <c r="C65" s="95" t="s">
        <v>23</v>
      </c>
      <c r="D65" s="126" t="s">
        <v>24</v>
      </c>
      <c r="E65" s="126" t="s">
        <v>24</v>
      </c>
      <c r="F65" s="223" t="s">
        <v>24</v>
      </c>
      <c r="G65" s="223" t="s">
        <v>24</v>
      </c>
      <c r="H65" s="223" t="s">
        <v>24</v>
      </c>
      <c r="I65" s="126" t="s">
        <v>24</v>
      </c>
      <c r="J65" s="126" t="s">
        <v>24</v>
      </c>
      <c r="K65" s="126" t="s">
        <v>24</v>
      </c>
      <c r="L65" s="126" t="s">
        <v>24</v>
      </c>
      <c r="M65" s="126" t="s">
        <v>24</v>
      </c>
      <c r="N65" s="126" t="s">
        <v>24</v>
      </c>
      <c r="O65" s="126" t="s">
        <v>24</v>
      </c>
      <c r="P65" s="126" t="s">
        <v>24</v>
      </c>
      <c r="Q65" s="126" t="s">
        <v>24</v>
      </c>
      <c r="R65" s="126" t="s">
        <v>24</v>
      </c>
      <c r="S65" s="126" t="s">
        <v>24</v>
      </c>
      <c r="T65" s="126" t="s">
        <v>24</v>
      </c>
      <c r="U65" s="126" t="s">
        <v>24</v>
      </c>
      <c r="V65" s="126" t="s">
        <v>24</v>
      </c>
      <c r="W65" s="126" t="s">
        <v>24</v>
      </c>
      <c r="X65" s="126" t="s">
        <v>24</v>
      </c>
      <c r="Y65" s="126" t="s">
        <v>24</v>
      </c>
      <c r="Z65" s="126" t="s">
        <v>24</v>
      </c>
      <c r="AA65" s="126" t="s">
        <v>24</v>
      </c>
      <c r="AB65" s="126" t="s">
        <v>24</v>
      </c>
      <c r="AC65" s="126" t="s">
        <v>24</v>
      </c>
      <c r="AD65" s="126" t="s">
        <v>24</v>
      </c>
      <c r="AE65" s="126">
        <f t="shared" si="8"/>
        <v>0</v>
      </c>
      <c r="AF65" s="126">
        <f t="shared" si="9"/>
        <v>0</v>
      </c>
      <c r="AG65" s="126">
        <f t="shared" si="10"/>
        <v>0</v>
      </c>
      <c r="AH65" s="126">
        <f t="shared" si="11"/>
        <v>0</v>
      </c>
      <c r="AI65" s="126">
        <f t="shared" si="12"/>
        <v>0</v>
      </c>
    </row>
    <row r="66" spans="1:39" ht="31.5" x14ac:dyDescent="0.25">
      <c r="A66" s="95" t="s">
        <v>105</v>
      </c>
      <c r="B66" s="96" t="s">
        <v>106</v>
      </c>
      <c r="C66" s="95" t="s">
        <v>23</v>
      </c>
      <c r="D66" s="126" t="s">
        <v>24</v>
      </c>
      <c r="E66" s="126" t="s">
        <v>24</v>
      </c>
      <c r="F66" s="223" t="s">
        <v>24</v>
      </c>
      <c r="G66" s="223" t="s">
        <v>24</v>
      </c>
      <c r="H66" s="223" t="s">
        <v>24</v>
      </c>
      <c r="I66" s="126" t="s">
        <v>24</v>
      </c>
      <c r="J66" s="126" t="s">
        <v>24</v>
      </c>
      <c r="K66" s="126" t="s">
        <v>24</v>
      </c>
      <c r="L66" s="126" t="s">
        <v>24</v>
      </c>
      <c r="M66" s="126" t="s">
        <v>24</v>
      </c>
      <c r="N66" s="126" t="s">
        <v>24</v>
      </c>
      <c r="O66" s="126" t="s">
        <v>24</v>
      </c>
      <c r="P66" s="126" t="s">
        <v>24</v>
      </c>
      <c r="Q66" s="126" t="s">
        <v>24</v>
      </c>
      <c r="R66" s="126" t="s">
        <v>24</v>
      </c>
      <c r="S66" s="126" t="s">
        <v>24</v>
      </c>
      <c r="T66" s="126" t="s">
        <v>24</v>
      </c>
      <c r="U66" s="126" t="s">
        <v>24</v>
      </c>
      <c r="V66" s="126" t="s">
        <v>24</v>
      </c>
      <c r="W66" s="126" t="s">
        <v>24</v>
      </c>
      <c r="X66" s="126" t="s">
        <v>24</v>
      </c>
      <c r="Y66" s="126" t="s">
        <v>24</v>
      </c>
      <c r="Z66" s="126" t="s">
        <v>24</v>
      </c>
      <c r="AA66" s="126" t="s">
        <v>24</v>
      </c>
      <c r="AB66" s="126" t="s">
        <v>24</v>
      </c>
      <c r="AC66" s="126" t="s">
        <v>24</v>
      </c>
      <c r="AD66" s="126" t="s">
        <v>24</v>
      </c>
      <c r="AE66" s="126">
        <f t="shared" si="8"/>
        <v>0</v>
      </c>
      <c r="AF66" s="126">
        <f t="shared" si="9"/>
        <v>0</v>
      </c>
      <c r="AG66" s="126">
        <f t="shared" si="10"/>
        <v>0</v>
      </c>
      <c r="AH66" s="126">
        <f t="shared" si="11"/>
        <v>0</v>
      </c>
      <c r="AI66" s="126">
        <f t="shared" si="12"/>
        <v>0</v>
      </c>
    </row>
    <row r="67" spans="1:39" ht="31.5" x14ac:dyDescent="0.25">
      <c r="A67" s="95" t="s">
        <v>107</v>
      </c>
      <c r="B67" s="96" t="s">
        <v>108</v>
      </c>
      <c r="C67" s="95" t="s">
        <v>23</v>
      </c>
      <c r="D67" s="126" t="s">
        <v>24</v>
      </c>
      <c r="E67" s="126" t="s">
        <v>24</v>
      </c>
      <c r="F67" s="223" t="s">
        <v>24</v>
      </c>
      <c r="G67" s="223" t="s">
        <v>24</v>
      </c>
      <c r="H67" s="223" t="s">
        <v>24</v>
      </c>
      <c r="I67" s="126" t="s">
        <v>24</v>
      </c>
      <c r="J67" s="126" t="s">
        <v>24</v>
      </c>
      <c r="K67" s="126" t="s">
        <v>24</v>
      </c>
      <c r="L67" s="126" t="s">
        <v>24</v>
      </c>
      <c r="M67" s="126" t="s">
        <v>24</v>
      </c>
      <c r="N67" s="126" t="s">
        <v>24</v>
      </c>
      <c r="O67" s="126" t="s">
        <v>24</v>
      </c>
      <c r="P67" s="126" t="s">
        <v>24</v>
      </c>
      <c r="Q67" s="126" t="s">
        <v>24</v>
      </c>
      <c r="R67" s="126" t="s">
        <v>24</v>
      </c>
      <c r="S67" s="126" t="s">
        <v>24</v>
      </c>
      <c r="T67" s="126" t="s">
        <v>24</v>
      </c>
      <c r="U67" s="126" t="s">
        <v>24</v>
      </c>
      <c r="V67" s="126" t="s">
        <v>24</v>
      </c>
      <c r="W67" s="126" t="s">
        <v>24</v>
      </c>
      <c r="X67" s="126" t="s">
        <v>24</v>
      </c>
      <c r="Y67" s="126" t="s">
        <v>24</v>
      </c>
      <c r="Z67" s="126" t="s">
        <v>24</v>
      </c>
      <c r="AA67" s="126" t="s">
        <v>24</v>
      </c>
      <c r="AB67" s="126" t="s">
        <v>24</v>
      </c>
      <c r="AC67" s="126" t="s">
        <v>24</v>
      </c>
      <c r="AD67" s="126" t="s">
        <v>24</v>
      </c>
      <c r="AE67" s="126">
        <f t="shared" si="8"/>
        <v>0</v>
      </c>
      <c r="AF67" s="126">
        <f t="shared" si="9"/>
        <v>0</v>
      </c>
      <c r="AG67" s="126">
        <f t="shared" si="10"/>
        <v>0</v>
      </c>
      <c r="AH67" s="126">
        <f t="shared" si="11"/>
        <v>0</v>
      </c>
      <c r="AI67" s="126">
        <f t="shared" si="12"/>
        <v>0</v>
      </c>
    </row>
    <row r="68" spans="1:39" ht="47.25" x14ac:dyDescent="0.25">
      <c r="A68" s="95" t="s">
        <v>109</v>
      </c>
      <c r="B68" s="96" t="s">
        <v>110</v>
      </c>
      <c r="C68" s="95" t="s">
        <v>23</v>
      </c>
      <c r="D68" s="126" t="s">
        <v>24</v>
      </c>
      <c r="E68" s="126" t="s">
        <v>24</v>
      </c>
      <c r="F68" s="223" t="s">
        <v>24</v>
      </c>
      <c r="G68" s="223" t="s">
        <v>24</v>
      </c>
      <c r="H68" s="223" t="s">
        <v>24</v>
      </c>
      <c r="I68" s="126" t="s">
        <v>24</v>
      </c>
      <c r="J68" s="126" t="s">
        <v>24</v>
      </c>
      <c r="K68" s="126" t="s">
        <v>24</v>
      </c>
      <c r="L68" s="126" t="s">
        <v>24</v>
      </c>
      <c r="M68" s="126" t="s">
        <v>24</v>
      </c>
      <c r="N68" s="126" t="s">
        <v>24</v>
      </c>
      <c r="O68" s="126" t="s">
        <v>24</v>
      </c>
      <c r="P68" s="126" t="s">
        <v>24</v>
      </c>
      <c r="Q68" s="126" t="s">
        <v>24</v>
      </c>
      <c r="R68" s="126" t="s">
        <v>24</v>
      </c>
      <c r="S68" s="126" t="s">
        <v>24</v>
      </c>
      <c r="T68" s="126" t="s">
        <v>24</v>
      </c>
      <c r="U68" s="126" t="s">
        <v>24</v>
      </c>
      <c r="V68" s="126" t="s">
        <v>24</v>
      </c>
      <c r="W68" s="126" t="s">
        <v>24</v>
      </c>
      <c r="X68" s="126" t="s">
        <v>24</v>
      </c>
      <c r="Y68" s="126" t="s">
        <v>24</v>
      </c>
      <c r="Z68" s="126" t="s">
        <v>24</v>
      </c>
      <c r="AA68" s="126" t="s">
        <v>24</v>
      </c>
      <c r="AB68" s="126" t="s">
        <v>24</v>
      </c>
      <c r="AC68" s="126" t="s">
        <v>24</v>
      </c>
      <c r="AD68" s="126" t="s">
        <v>24</v>
      </c>
      <c r="AE68" s="126">
        <f t="shared" si="8"/>
        <v>0</v>
      </c>
      <c r="AF68" s="126">
        <f t="shared" si="9"/>
        <v>0</v>
      </c>
      <c r="AG68" s="126">
        <f t="shared" si="10"/>
        <v>0</v>
      </c>
      <c r="AH68" s="126">
        <f t="shared" si="11"/>
        <v>0</v>
      </c>
      <c r="AI68" s="126">
        <f t="shared" si="12"/>
        <v>0</v>
      </c>
    </row>
    <row r="69" spans="1:39" ht="47.25" x14ac:dyDescent="0.25">
      <c r="A69" s="95" t="s">
        <v>111</v>
      </c>
      <c r="B69" s="96" t="s">
        <v>112</v>
      </c>
      <c r="C69" s="95" t="s">
        <v>23</v>
      </c>
      <c r="D69" s="126" t="s">
        <v>24</v>
      </c>
      <c r="E69" s="126" t="s">
        <v>24</v>
      </c>
      <c r="F69" s="223" t="s">
        <v>24</v>
      </c>
      <c r="G69" s="223" t="s">
        <v>24</v>
      </c>
      <c r="H69" s="223" t="s">
        <v>24</v>
      </c>
      <c r="I69" s="126" t="s">
        <v>24</v>
      </c>
      <c r="J69" s="126" t="s">
        <v>24</v>
      </c>
      <c r="K69" s="126" t="s">
        <v>24</v>
      </c>
      <c r="L69" s="126" t="s">
        <v>24</v>
      </c>
      <c r="M69" s="126" t="s">
        <v>24</v>
      </c>
      <c r="N69" s="126" t="s">
        <v>24</v>
      </c>
      <c r="O69" s="126" t="s">
        <v>24</v>
      </c>
      <c r="P69" s="126" t="s">
        <v>24</v>
      </c>
      <c r="Q69" s="126" t="s">
        <v>24</v>
      </c>
      <c r="R69" s="126" t="s">
        <v>24</v>
      </c>
      <c r="S69" s="126" t="s">
        <v>24</v>
      </c>
      <c r="T69" s="126" t="s">
        <v>24</v>
      </c>
      <c r="U69" s="126" t="s">
        <v>24</v>
      </c>
      <c r="V69" s="126" t="s">
        <v>24</v>
      </c>
      <c r="W69" s="126" t="s">
        <v>24</v>
      </c>
      <c r="X69" s="126" t="s">
        <v>24</v>
      </c>
      <c r="Y69" s="126" t="s">
        <v>24</v>
      </c>
      <c r="Z69" s="126" t="s">
        <v>24</v>
      </c>
      <c r="AA69" s="126" t="s">
        <v>24</v>
      </c>
      <c r="AB69" s="126" t="s">
        <v>24</v>
      </c>
      <c r="AC69" s="126" t="s">
        <v>24</v>
      </c>
      <c r="AD69" s="126" t="s">
        <v>24</v>
      </c>
      <c r="AE69" s="126">
        <f t="shared" si="8"/>
        <v>0</v>
      </c>
      <c r="AF69" s="126">
        <f t="shared" si="9"/>
        <v>0</v>
      </c>
      <c r="AG69" s="126">
        <f t="shared" si="10"/>
        <v>0</v>
      </c>
      <c r="AH69" s="126">
        <f t="shared" si="11"/>
        <v>0</v>
      </c>
      <c r="AI69" s="126">
        <f t="shared" si="12"/>
        <v>0</v>
      </c>
    </row>
    <row r="70" spans="1:39" ht="47.25" x14ac:dyDescent="0.25">
      <c r="A70" s="95" t="s">
        <v>113</v>
      </c>
      <c r="B70" s="96" t="s">
        <v>114</v>
      </c>
      <c r="C70" s="95" t="s">
        <v>23</v>
      </c>
      <c r="D70" s="126" t="s">
        <v>24</v>
      </c>
      <c r="E70" s="126" t="s">
        <v>24</v>
      </c>
      <c r="F70" s="223" t="s">
        <v>24</v>
      </c>
      <c r="G70" s="223" t="s">
        <v>24</v>
      </c>
      <c r="H70" s="223" t="s">
        <v>24</v>
      </c>
      <c r="I70" s="126" t="s">
        <v>24</v>
      </c>
      <c r="J70" s="126" t="s">
        <v>24</v>
      </c>
      <c r="K70" s="126" t="s">
        <v>24</v>
      </c>
      <c r="L70" s="126" t="s">
        <v>24</v>
      </c>
      <c r="M70" s="126" t="s">
        <v>24</v>
      </c>
      <c r="N70" s="126" t="s">
        <v>24</v>
      </c>
      <c r="O70" s="126" t="s">
        <v>24</v>
      </c>
      <c r="P70" s="126" t="s">
        <v>24</v>
      </c>
      <c r="Q70" s="126" t="s">
        <v>24</v>
      </c>
      <c r="R70" s="126" t="s">
        <v>24</v>
      </c>
      <c r="S70" s="126" t="s">
        <v>24</v>
      </c>
      <c r="T70" s="126" t="s">
        <v>24</v>
      </c>
      <c r="U70" s="126" t="s">
        <v>24</v>
      </c>
      <c r="V70" s="126" t="s">
        <v>24</v>
      </c>
      <c r="W70" s="126" t="s">
        <v>24</v>
      </c>
      <c r="X70" s="126" t="s">
        <v>24</v>
      </c>
      <c r="Y70" s="126" t="s">
        <v>24</v>
      </c>
      <c r="Z70" s="126" t="s">
        <v>24</v>
      </c>
      <c r="AA70" s="126" t="s">
        <v>24</v>
      </c>
      <c r="AB70" s="126" t="s">
        <v>24</v>
      </c>
      <c r="AC70" s="126" t="s">
        <v>24</v>
      </c>
      <c r="AD70" s="126" t="s">
        <v>24</v>
      </c>
      <c r="AE70" s="126">
        <f t="shared" si="8"/>
        <v>0</v>
      </c>
      <c r="AF70" s="126">
        <f t="shared" si="9"/>
        <v>0</v>
      </c>
      <c r="AG70" s="126">
        <f t="shared" si="10"/>
        <v>0</v>
      </c>
      <c r="AH70" s="126">
        <f t="shared" si="11"/>
        <v>0</v>
      </c>
      <c r="AI70" s="126">
        <f t="shared" si="12"/>
        <v>0</v>
      </c>
    </row>
    <row r="71" spans="1:39" ht="47.25" x14ac:dyDescent="0.25">
      <c r="A71" s="95" t="s">
        <v>115</v>
      </c>
      <c r="B71" s="96" t="s">
        <v>116</v>
      </c>
      <c r="C71" s="95" t="s">
        <v>23</v>
      </c>
      <c r="D71" s="126" t="s">
        <v>24</v>
      </c>
      <c r="E71" s="126" t="s">
        <v>24</v>
      </c>
      <c r="F71" s="223" t="s">
        <v>24</v>
      </c>
      <c r="G71" s="223" t="s">
        <v>24</v>
      </c>
      <c r="H71" s="223" t="s">
        <v>24</v>
      </c>
      <c r="I71" s="126" t="s">
        <v>24</v>
      </c>
      <c r="J71" s="126" t="s">
        <v>24</v>
      </c>
      <c r="K71" s="126" t="s">
        <v>24</v>
      </c>
      <c r="L71" s="126" t="s">
        <v>24</v>
      </c>
      <c r="M71" s="126" t="s">
        <v>24</v>
      </c>
      <c r="N71" s="126" t="s">
        <v>24</v>
      </c>
      <c r="O71" s="126" t="s">
        <v>24</v>
      </c>
      <c r="P71" s="126" t="s">
        <v>24</v>
      </c>
      <c r="Q71" s="126" t="s">
        <v>24</v>
      </c>
      <c r="R71" s="126" t="s">
        <v>24</v>
      </c>
      <c r="S71" s="126" t="s">
        <v>24</v>
      </c>
      <c r="T71" s="126" t="s">
        <v>24</v>
      </c>
      <c r="U71" s="126" t="s">
        <v>24</v>
      </c>
      <c r="V71" s="126" t="s">
        <v>24</v>
      </c>
      <c r="W71" s="126" t="s">
        <v>24</v>
      </c>
      <c r="X71" s="126" t="s">
        <v>24</v>
      </c>
      <c r="Y71" s="126" t="s">
        <v>24</v>
      </c>
      <c r="Z71" s="126" t="s">
        <v>24</v>
      </c>
      <c r="AA71" s="126" t="s">
        <v>24</v>
      </c>
      <c r="AB71" s="126" t="s">
        <v>24</v>
      </c>
      <c r="AC71" s="126" t="s">
        <v>24</v>
      </c>
      <c r="AD71" s="126" t="s">
        <v>24</v>
      </c>
      <c r="AE71" s="126">
        <f t="shared" si="8"/>
        <v>0</v>
      </c>
      <c r="AF71" s="126">
        <f t="shared" si="9"/>
        <v>0</v>
      </c>
      <c r="AG71" s="126">
        <f t="shared" si="10"/>
        <v>0</v>
      </c>
      <c r="AH71" s="126">
        <f t="shared" si="11"/>
        <v>0</v>
      </c>
      <c r="AI71" s="126">
        <f t="shared" si="12"/>
        <v>0</v>
      </c>
    </row>
    <row r="72" spans="1:39" ht="47.25" x14ac:dyDescent="0.25">
      <c r="A72" s="95" t="s">
        <v>117</v>
      </c>
      <c r="B72" s="96" t="s">
        <v>118</v>
      </c>
      <c r="C72" s="95" t="s">
        <v>23</v>
      </c>
      <c r="D72" s="126" t="s">
        <v>24</v>
      </c>
      <c r="E72" s="126" t="s">
        <v>24</v>
      </c>
      <c r="F72" s="223" t="s">
        <v>24</v>
      </c>
      <c r="G72" s="223" t="s">
        <v>24</v>
      </c>
      <c r="H72" s="223" t="s">
        <v>24</v>
      </c>
      <c r="I72" s="126" t="s">
        <v>24</v>
      </c>
      <c r="J72" s="126" t="s">
        <v>24</v>
      </c>
      <c r="K72" s="126" t="s">
        <v>24</v>
      </c>
      <c r="L72" s="126" t="s">
        <v>24</v>
      </c>
      <c r="M72" s="126" t="s">
        <v>24</v>
      </c>
      <c r="N72" s="126" t="s">
        <v>24</v>
      </c>
      <c r="O72" s="126" t="s">
        <v>24</v>
      </c>
      <c r="P72" s="126" t="s">
        <v>24</v>
      </c>
      <c r="Q72" s="126" t="s">
        <v>24</v>
      </c>
      <c r="R72" s="126" t="s">
        <v>24</v>
      </c>
      <c r="S72" s="126" t="s">
        <v>24</v>
      </c>
      <c r="T72" s="126" t="s">
        <v>24</v>
      </c>
      <c r="U72" s="126" t="s">
        <v>24</v>
      </c>
      <c r="V72" s="126" t="s">
        <v>24</v>
      </c>
      <c r="W72" s="126" t="s">
        <v>24</v>
      </c>
      <c r="X72" s="126" t="s">
        <v>24</v>
      </c>
      <c r="Y72" s="126" t="s">
        <v>24</v>
      </c>
      <c r="Z72" s="126" t="s">
        <v>24</v>
      </c>
      <c r="AA72" s="126" t="s">
        <v>24</v>
      </c>
      <c r="AB72" s="126" t="s">
        <v>24</v>
      </c>
      <c r="AC72" s="126" t="s">
        <v>24</v>
      </c>
      <c r="AD72" s="126" t="s">
        <v>24</v>
      </c>
      <c r="AE72" s="126">
        <f t="shared" si="8"/>
        <v>0</v>
      </c>
      <c r="AF72" s="126">
        <f t="shared" si="9"/>
        <v>0</v>
      </c>
      <c r="AG72" s="126">
        <f t="shared" si="10"/>
        <v>0</v>
      </c>
      <c r="AH72" s="126">
        <f t="shared" si="11"/>
        <v>0</v>
      </c>
      <c r="AI72" s="126">
        <f t="shared" si="12"/>
        <v>0</v>
      </c>
    </row>
    <row r="73" spans="1:39" ht="31.5" x14ac:dyDescent="0.25">
      <c r="A73" s="95" t="s">
        <v>119</v>
      </c>
      <c r="B73" s="96" t="s">
        <v>120</v>
      </c>
      <c r="C73" s="95" t="s">
        <v>23</v>
      </c>
      <c r="D73" s="126" t="s">
        <v>24</v>
      </c>
      <c r="E73" s="126" t="s">
        <v>24</v>
      </c>
      <c r="F73" s="223" t="s">
        <v>24</v>
      </c>
      <c r="G73" s="223" t="s">
        <v>24</v>
      </c>
      <c r="H73" s="223" t="s">
        <v>24</v>
      </c>
      <c r="I73" s="126" t="s">
        <v>24</v>
      </c>
      <c r="J73" s="126" t="s">
        <v>24</v>
      </c>
      <c r="K73" s="126" t="s">
        <v>24</v>
      </c>
      <c r="L73" s="126" t="s">
        <v>24</v>
      </c>
      <c r="M73" s="126" t="s">
        <v>24</v>
      </c>
      <c r="N73" s="126" t="s">
        <v>24</v>
      </c>
      <c r="O73" s="126" t="s">
        <v>24</v>
      </c>
      <c r="P73" s="126" t="s">
        <v>24</v>
      </c>
      <c r="Q73" s="126" t="s">
        <v>24</v>
      </c>
      <c r="R73" s="126" t="s">
        <v>24</v>
      </c>
      <c r="S73" s="126" t="s">
        <v>24</v>
      </c>
      <c r="T73" s="126" t="s">
        <v>24</v>
      </c>
      <c r="U73" s="126" t="s">
        <v>24</v>
      </c>
      <c r="V73" s="126" t="s">
        <v>24</v>
      </c>
      <c r="W73" s="126" t="s">
        <v>24</v>
      </c>
      <c r="X73" s="126" t="s">
        <v>24</v>
      </c>
      <c r="Y73" s="126" t="s">
        <v>24</v>
      </c>
      <c r="Z73" s="126" t="s">
        <v>24</v>
      </c>
      <c r="AA73" s="126" t="s">
        <v>24</v>
      </c>
      <c r="AB73" s="126" t="s">
        <v>24</v>
      </c>
      <c r="AC73" s="126" t="s">
        <v>24</v>
      </c>
      <c r="AD73" s="126" t="s">
        <v>24</v>
      </c>
      <c r="AE73" s="126">
        <f t="shared" si="8"/>
        <v>0</v>
      </c>
      <c r="AF73" s="126">
        <f t="shared" si="9"/>
        <v>0</v>
      </c>
      <c r="AG73" s="126">
        <f t="shared" si="10"/>
        <v>0</v>
      </c>
      <c r="AH73" s="126">
        <f t="shared" si="11"/>
        <v>0</v>
      </c>
      <c r="AI73" s="126">
        <f t="shared" si="12"/>
        <v>0</v>
      </c>
    </row>
    <row r="74" spans="1:39" ht="31.5" x14ac:dyDescent="0.25">
      <c r="A74" s="95" t="s">
        <v>121</v>
      </c>
      <c r="B74" s="96" t="s">
        <v>122</v>
      </c>
      <c r="C74" s="95" t="s">
        <v>23</v>
      </c>
      <c r="D74" s="126" t="s">
        <v>24</v>
      </c>
      <c r="E74" s="126" t="s">
        <v>24</v>
      </c>
      <c r="F74" s="223" t="s">
        <v>24</v>
      </c>
      <c r="G74" s="223" t="s">
        <v>24</v>
      </c>
      <c r="H74" s="223" t="s">
        <v>24</v>
      </c>
      <c r="I74" s="126" t="s">
        <v>24</v>
      </c>
      <c r="J74" s="126" t="s">
        <v>24</v>
      </c>
      <c r="K74" s="126" t="s">
        <v>24</v>
      </c>
      <c r="L74" s="126" t="s">
        <v>24</v>
      </c>
      <c r="M74" s="126" t="s">
        <v>24</v>
      </c>
      <c r="N74" s="126" t="s">
        <v>24</v>
      </c>
      <c r="O74" s="126" t="s">
        <v>24</v>
      </c>
      <c r="P74" s="126" t="s">
        <v>24</v>
      </c>
      <c r="Q74" s="126" t="s">
        <v>24</v>
      </c>
      <c r="R74" s="126" t="s">
        <v>24</v>
      </c>
      <c r="S74" s="126" t="s">
        <v>24</v>
      </c>
      <c r="T74" s="126" t="s">
        <v>24</v>
      </c>
      <c r="U74" s="126" t="s">
        <v>24</v>
      </c>
      <c r="V74" s="126" t="s">
        <v>24</v>
      </c>
      <c r="W74" s="126" t="s">
        <v>24</v>
      </c>
      <c r="X74" s="126" t="s">
        <v>24</v>
      </c>
      <c r="Y74" s="126" t="s">
        <v>24</v>
      </c>
      <c r="Z74" s="126" t="s">
        <v>24</v>
      </c>
      <c r="AA74" s="126" t="s">
        <v>24</v>
      </c>
      <c r="AB74" s="126" t="s">
        <v>24</v>
      </c>
      <c r="AC74" s="126" t="s">
        <v>24</v>
      </c>
      <c r="AD74" s="126" t="s">
        <v>24</v>
      </c>
      <c r="AE74" s="126">
        <f t="shared" si="8"/>
        <v>0</v>
      </c>
      <c r="AF74" s="126">
        <f t="shared" si="9"/>
        <v>0</v>
      </c>
      <c r="AG74" s="126">
        <f t="shared" si="10"/>
        <v>0</v>
      </c>
      <c r="AH74" s="126">
        <f t="shared" si="11"/>
        <v>0</v>
      </c>
      <c r="AI74" s="126">
        <f t="shared" si="12"/>
        <v>0</v>
      </c>
    </row>
    <row r="75" spans="1:39" ht="63" x14ac:dyDescent="0.25">
      <c r="A75" s="95" t="s">
        <v>123</v>
      </c>
      <c r="B75" s="96" t="s">
        <v>124</v>
      </c>
      <c r="C75" s="95" t="s">
        <v>23</v>
      </c>
      <c r="D75" s="126" t="s">
        <v>24</v>
      </c>
      <c r="E75" s="126" t="s">
        <v>24</v>
      </c>
      <c r="F75" s="223" t="s">
        <v>24</v>
      </c>
      <c r="G75" s="223" t="s">
        <v>24</v>
      </c>
      <c r="H75" s="223" t="s">
        <v>24</v>
      </c>
      <c r="I75" s="126" t="s">
        <v>24</v>
      </c>
      <c r="J75" s="126" t="s">
        <v>24</v>
      </c>
      <c r="K75" s="126" t="s">
        <v>24</v>
      </c>
      <c r="L75" s="126" t="s">
        <v>24</v>
      </c>
      <c r="M75" s="126" t="s">
        <v>24</v>
      </c>
      <c r="N75" s="126" t="s">
        <v>24</v>
      </c>
      <c r="O75" s="126" t="s">
        <v>24</v>
      </c>
      <c r="P75" s="126" t="s">
        <v>24</v>
      </c>
      <c r="Q75" s="126" t="s">
        <v>24</v>
      </c>
      <c r="R75" s="126" t="s">
        <v>24</v>
      </c>
      <c r="S75" s="126" t="s">
        <v>24</v>
      </c>
      <c r="T75" s="126" t="s">
        <v>24</v>
      </c>
      <c r="U75" s="126" t="s">
        <v>24</v>
      </c>
      <c r="V75" s="126" t="s">
        <v>24</v>
      </c>
      <c r="W75" s="126" t="s">
        <v>24</v>
      </c>
      <c r="X75" s="126" t="s">
        <v>24</v>
      </c>
      <c r="Y75" s="126" t="s">
        <v>24</v>
      </c>
      <c r="Z75" s="126" t="s">
        <v>24</v>
      </c>
      <c r="AA75" s="126" t="s">
        <v>24</v>
      </c>
      <c r="AB75" s="126" t="s">
        <v>24</v>
      </c>
      <c r="AC75" s="126" t="s">
        <v>24</v>
      </c>
      <c r="AD75" s="126" t="s">
        <v>24</v>
      </c>
      <c r="AE75" s="126">
        <f t="shared" si="8"/>
        <v>0</v>
      </c>
      <c r="AF75" s="126">
        <f t="shared" si="9"/>
        <v>0</v>
      </c>
      <c r="AG75" s="126">
        <f t="shared" si="10"/>
        <v>0</v>
      </c>
      <c r="AH75" s="126">
        <f t="shared" si="11"/>
        <v>0</v>
      </c>
      <c r="AI75" s="126">
        <f t="shared" si="12"/>
        <v>0</v>
      </c>
    </row>
    <row r="76" spans="1:39" ht="47.25" x14ac:dyDescent="0.25">
      <c r="A76" s="95" t="s">
        <v>125</v>
      </c>
      <c r="B76" s="96" t="s">
        <v>126</v>
      </c>
      <c r="C76" s="95" t="s">
        <v>23</v>
      </c>
      <c r="D76" s="133" t="s">
        <v>24</v>
      </c>
      <c r="E76" s="133" t="s">
        <v>24</v>
      </c>
      <c r="F76" s="223" t="s">
        <v>24</v>
      </c>
      <c r="G76" s="223" t="s">
        <v>24</v>
      </c>
      <c r="H76" s="223" t="s">
        <v>24</v>
      </c>
      <c r="I76" s="133" t="s">
        <v>24</v>
      </c>
      <c r="J76" s="126" t="s">
        <v>24</v>
      </c>
      <c r="K76" s="126" t="s">
        <v>24</v>
      </c>
      <c r="L76" s="126" t="s">
        <v>24</v>
      </c>
      <c r="M76" s="126" t="s">
        <v>24</v>
      </c>
      <c r="N76" s="126" t="s">
        <v>24</v>
      </c>
      <c r="O76" s="126" t="s">
        <v>24</v>
      </c>
      <c r="P76" s="126" t="s">
        <v>24</v>
      </c>
      <c r="Q76" s="126" t="s">
        <v>24</v>
      </c>
      <c r="R76" s="126" t="s">
        <v>24</v>
      </c>
      <c r="S76" s="126" t="s">
        <v>24</v>
      </c>
      <c r="T76" s="126" t="s">
        <v>24</v>
      </c>
      <c r="U76" s="126" t="s">
        <v>24</v>
      </c>
      <c r="V76" s="126" t="s">
        <v>24</v>
      </c>
      <c r="W76" s="126" t="s">
        <v>24</v>
      </c>
      <c r="X76" s="126" t="s">
        <v>24</v>
      </c>
      <c r="Y76" s="126" t="s">
        <v>24</v>
      </c>
      <c r="Z76" s="126" t="s">
        <v>24</v>
      </c>
      <c r="AA76" s="126" t="s">
        <v>24</v>
      </c>
      <c r="AB76" s="126" t="s">
        <v>24</v>
      </c>
      <c r="AC76" s="126" t="s">
        <v>24</v>
      </c>
      <c r="AD76" s="126" t="s">
        <v>24</v>
      </c>
      <c r="AE76" s="126">
        <f t="shared" si="8"/>
        <v>0</v>
      </c>
      <c r="AF76" s="126">
        <f t="shared" si="9"/>
        <v>0</v>
      </c>
      <c r="AG76" s="126">
        <f t="shared" si="10"/>
        <v>0</v>
      </c>
      <c r="AH76" s="126">
        <f t="shared" si="11"/>
        <v>0</v>
      </c>
      <c r="AI76" s="126">
        <f t="shared" si="12"/>
        <v>0</v>
      </c>
      <c r="AK76" s="127"/>
      <c r="AL76" s="127"/>
      <c r="AM76" s="127"/>
    </row>
    <row r="77" spans="1:39" ht="47.25" x14ac:dyDescent="0.25">
      <c r="A77" s="95" t="s">
        <v>127</v>
      </c>
      <c r="B77" s="96" t="s">
        <v>128</v>
      </c>
      <c r="C77" s="95" t="s">
        <v>23</v>
      </c>
      <c r="D77" s="133" t="s">
        <v>24</v>
      </c>
      <c r="E77" s="133" t="s">
        <v>24</v>
      </c>
      <c r="F77" s="223" t="s">
        <v>24</v>
      </c>
      <c r="G77" s="223" t="s">
        <v>24</v>
      </c>
      <c r="H77" s="223" t="s">
        <v>24</v>
      </c>
      <c r="I77" s="133" t="s">
        <v>24</v>
      </c>
      <c r="J77" s="126" t="s">
        <v>24</v>
      </c>
      <c r="K77" s="126" t="s">
        <v>24</v>
      </c>
      <c r="L77" s="126" t="s">
        <v>24</v>
      </c>
      <c r="M77" s="126" t="s">
        <v>24</v>
      </c>
      <c r="N77" s="126" t="s">
        <v>24</v>
      </c>
      <c r="O77" s="126" t="s">
        <v>24</v>
      </c>
      <c r="P77" s="126" t="s">
        <v>24</v>
      </c>
      <c r="Q77" s="126" t="s">
        <v>24</v>
      </c>
      <c r="R77" s="126" t="s">
        <v>24</v>
      </c>
      <c r="S77" s="126" t="s">
        <v>24</v>
      </c>
      <c r="T77" s="126" t="s">
        <v>24</v>
      </c>
      <c r="U77" s="126" t="s">
        <v>24</v>
      </c>
      <c r="V77" s="126" t="s">
        <v>24</v>
      </c>
      <c r="W77" s="126" t="s">
        <v>24</v>
      </c>
      <c r="X77" s="126" t="s">
        <v>24</v>
      </c>
      <c r="Y77" s="126" t="s">
        <v>24</v>
      </c>
      <c r="Z77" s="126" t="s">
        <v>24</v>
      </c>
      <c r="AA77" s="126" t="s">
        <v>24</v>
      </c>
      <c r="AB77" s="126" t="s">
        <v>24</v>
      </c>
      <c r="AC77" s="126" t="s">
        <v>24</v>
      </c>
      <c r="AD77" s="126" t="s">
        <v>24</v>
      </c>
      <c r="AE77" s="126">
        <f t="shared" si="8"/>
        <v>0</v>
      </c>
      <c r="AF77" s="126">
        <f t="shared" si="9"/>
        <v>0</v>
      </c>
      <c r="AG77" s="126">
        <f t="shared" si="10"/>
        <v>0</v>
      </c>
      <c r="AH77" s="126">
        <f t="shared" si="11"/>
        <v>0</v>
      </c>
      <c r="AI77" s="126">
        <f t="shared" si="12"/>
        <v>0</v>
      </c>
      <c r="AK77" s="127"/>
      <c r="AL77" s="127"/>
      <c r="AM77" s="127"/>
    </row>
    <row r="78" spans="1:39" ht="31.5" x14ac:dyDescent="0.25">
      <c r="A78" s="95" t="s">
        <v>129</v>
      </c>
      <c r="B78" s="96" t="s">
        <v>130</v>
      </c>
      <c r="C78" s="95" t="s">
        <v>23</v>
      </c>
      <c r="D78" s="133" t="s">
        <v>24</v>
      </c>
      <c r="E78" s="133" t="s">
        <v>24</v>
      </c>
      <c r="F78" s="223" t="s">
        <v>24</v>
      </c>
      <c r="G78" s="223" t="s">
        <v>24</v>
      </c>
      <c r="H78" s="223" t="s">
        <v>24</v>
      </c>
      <c r="I78" s="133" t="s">
        <v>24</v>
      </c>
      <c r="J78" s="126" t="s">
        <v>24</v>
      </c>
      <c r="K78" s="126" t="s">
        <v>24</v>
      </c>
      <c r="L78" s="126" t="s">
        <v>24</v>
      </c>
      <c r="M78" s="126" t="s">
        <v>24</v>
      </c>
      <c r="N78" s="126" t="s">
        <v>24</v>
      </c>
      <c r="O78" s="126" t="s">
        <v>24</v>
      </c>
      <c r="P78" s="126" t="s">
        <v>24</v>
      </c>
      <c r="Q78" s="126" t="s">
        <v>24</v>
      </c>
      <c r="R78" s="126" t="s">
        <v>24</v>
      </c>
      <c r="S78" s="126" t="s">
        <v>24</v>
      </c>
      <c r="T78" s="126" t="s">
        <v>24</v>
      </c>
      <c r="U78" s="126" t="s">
        <v>24</v>
      </c>
      <c r="V78" s="126" t="s">
        <v>24</v>
      </c>
      <c r="W78" s="126" t="s">
        <v>24</v>
      </c>
      <c r="X78" s="126" t="s">
        <v>24</v>
      </c>
      <c r="Y78" s="126" t="s">
        <v>24</v>
      </c>
      <c r="Z78" s="126" t="s">
        <v>24</v>
      </c>
      <c r="AA78" s="126" t="s">
        <v>24</v>
      </c>
      <c r="AB78" s="126" t="s">
        <v>24</v>
      </c>
      <c r="AC78" s="126" t="s">
        <v>24</v>
      </c>
      <c r="AD78" s="126" t="s">
        <v>24</v>
      </c>
      <c r="AE78" s="126">
        <f t="shared" si="8"/>
        <v>0</v>
      </c>
      <c r="AF78" s="126">
        <f t="shared" si="9"/>
        <v>0</v>
      </c>
      <c r="AG78" s="126">
        <f t="shared" si="10"/>
        <v>0</v>
      </c>
      <c r="AH78" s="126">
        <f t="shared" si="11"/>
        <v>0</v>
      </c>
      <c r="AI78" s="126">
        <f t="shared" si="12"/>
        <v>0</v>
      </c>
      <c r="AK78" s="127"/>
      <c r="AL78" s="127"/>
      <c r="AM78" s="127"/>
    </row>
    <row r="79" spans="1:39" ht="31.5" x14ac:dyDescent="0.25">
      <c r="A79" s="98" t="s">
        <v>131</v>
      </c>
      <c r="B79" s="96" t="s">
        <v>132</v>
      </c>
      <c r="C79" s="95" t="s">
        <v>23</v>
      </c>
      <c r="D79" s="133" t="s">
        <v>24</v>
      </c>
      <c r="E79" s="133" t="s">
        <v>24</v>
      </c>
      <c r="F79" s="223" t="s">
        <v>24</v>
      </c>
      <c r="G79" s="223" t="s">
        <v>24</v>
      </c>
      <c r="H79" s="223" t="s">
        <v>24</v>
      </c>
      <c r="I79" s="133" t="s">
        <v>24</v>
      </c>
      <c r="J79" s="126" t="s">
        <v>24</v>
      </c>
      <c r="K79" s="126" t="s">
        <v>24</v>
      </c>
      <c r="L79" s="126" t="s">
        <v>24</v>
      </c>
      <c r="M79" s="126" t="s">
        <v>24</v>
      </c>
      <c r="N79" s="126" t="s">
        <v>24</v>
      </c>
      <c r="O79" s="126" t="s">
        <v>24</v>
      </c>
      <c r="P79" s="126" t="s">
        <v>24</v>
      </c>
      <c r="Q79" s="126" t="s">
        <v>24</v>
      </c>
      <c r="R79" s="126" t="s">
        <v>24</v>
      </c>
      <c r="S79" s="126" t="s">
        <v>24</v>
      </c>
      <c r="T79" s="126" t="s">
        <v>24</v>
      </c>
      <c r="U79" s="126" t="s">
        <v>24</v>
      </c>
      <c r="V79" s="126" t="s">
        <v>24</v>
      </c>
      <c r="W79" s="126" t="s">
        <v>24</v>
      </c>
      <c r="X79" s="126" t="s">
        <v>24</v>
      </c>
      <c r="Y79" s="126" t="s">
        <v>24</v>
      </c>
      <c r="Z79" s="126" t="s">
        <v>24</v>
      </c>
      <c r="AA79" s="126" t="s">
        <v>24</v>
      </c>
      <c r="AB79" s="126" t="s">
        <v>24</v>
      </c>
      <c r="AC79" s="126" t="s">
        <v>24</v>
      </c>
      <c r="AD79" s="126" t="s">
        <v>24</v>
      </c>
      <c r="AE79" s="126">
        <f t="shared" si="8"/>
        <v>0</v>
      </c>
      <c r="AF79" s="126">
        <f t="shared" si="9"/>
        <v>0</v>
      </c>
      <c r="AG79" s="126">
        <f t="shared" si="10"/>
        <v>0</v>
      </c>
      <c r="AH79" s="126">
        <f t="shared" si="11"/>
        <v>0</v>
      </c>
      <c r="AI79" s="126">
        <f t="shared" si="12"/>
        <v>0</v>
      </c>
      <c r="AK79" s="127"/>
      <c r="AL79" s="127"/>
      <c r="AM79" s="127"/>
    </row>
    <row r="80" spans="1:39" s="20" customFormat="1" x14ac:dyDescent="0.25">
      <c r="A80" s="95" t="s">
        <v>133</v>
      </c>
      <c r="B80" s="96" t="s">
        <v>134</v>
      </c>
      <c r="C80" s="95" t="s">
        <v>23</v>
      </c>
      <c r="D80" s="126" t="s">
        <v>24</v>
      </c>
      <c r="E80" s="126" t="s">
        <v>24</v>
      </c>
      <c r="F80" s="223">
        <v>0</v>
      </c>
      <c r="G80" s="223">
        <v>0</v>
      </c>
      <c r="H80" s="223">
        <v>0</v>
      </c>
      <c r="I80" s="126">
        <v>431.22101667861182</v>
      </c>
      <c r="J80" s="126">
        <v>270.48089432661192</v>
      </c>
      <c r="K80" s="126">
        <f t="shared" ref="K80:AD80" si="32">SUM(K81,K86,K88,K89,K96,K99)</f>
        <v>341.57146546400003</v>
      </c>
      <c r="L80" s="126">
        <f t="shared" si="32"/>
        <v>0</v>
      </c>
      <c r="M80" s="126">
        <f t="shared" si="32"/>
        <v>0</v>
      </c>
      <c r="N80" s="126">
        <f t="shared" si="32"/>
        <v>59.00675145999999</v>
      </c>
      <c r="O80" s="126">
        <f t="shared" si="32"/>
        <v>282.564714004</v>
      </c>
      <c r="P80" s="126">
        <f t="shared" si="32"/>
        <v>145.02866591491585</v>
      </c>
      <c r="Q80" s="126">
        <f t="shared" si="32"/>
        <v>0</v>
      </c>
      <c r="R80" s="126">
        <f t="shared" si="32"/>
        <v>0</v>
      </c>
      <c r="S80" s="126">
        <f t="shared" si="32"/>
        <v>2.4523005957632003</v>
      </c>
      <c r="T80" s="126">
        <f t="shared" si="32"/>
        <v>142.57636531915264</v>
      </c>
      <c r="U80" s="126">
        <f t="shared" si="32"/>
        <v>133.67767811539633</v>
      </c>
      <c r="V80" s="126">
        <f t="shared" si="32"/>
        <v>0</v>
      </c>
      <c r="W80" s="126">
        <f t="shared" si="32"/>
        <v>0</v>
      </c>
      <c r="X80" s="126">
        <f t="shared" si="32"/>
        <v>11.398065096163601</v>
      </c>
      <c r="Y80" s="126">
        <f t="shared" si="32"/>
        <v>122.27961301923273</v>
      </c>
      <c r="Z80" s="126">
        <f t="shared" si="32"/>
        <v>120</v>
      </c>
      <c r="AA80" s="126">
        <f t="shared" si="32"/>
        <v>0</v>
      </c>
      <c r="AB80" s="126">
        <f t="shared" si="32"/>
        <v>0</v>
      </c>
      <c r="AC80" s="126">
        <f t="shared" si="32"/>
        <v>0</v>
      </c>
      <c r="AD80" s="126">
        <f t="shared" si="32"/>
        <v>120</v>
      </c>
      <c r="AE80" s="126">
        <f t="shared" ref="AE80:AE110" si="33">+SUM(K80,P80,U80,Z80)</f>
        <v>740.27780949431224</v>
      </c>
      <c r="AF80" s="126">
        <f t="shared" ref="AF80:AF110" si="34">+SUM(L80,Q80,V80,AA80)</f>
        <v>0</v>
      </c>
      <c r="AG80" s="126">
        <f t="shared" ref="AG80:AG110" si="35">+SUM(M80,R80,W80,AB80)</f>
        <v>0</v>
      </c>
      <c r="AH80" s="126">
        <f t="shared" ref="AH80:AH110" si="36">+SUM(N80,S80,X80,AC80)</f>
        <v>72.857117151926786</v>
      </c>
      <c r="AI80" s="126">
        <f t="shared" ref="AI80:AI110" si="37">+SUM(O80,T80,Y80,AD80)</f>
        <v>667.42069234238534</v>
      </c>
    </row>
    <row r="81" spans="1:39" s="20" customFormat="1" x14ac:dyDescent="0.25">
      <c r="A81" s="95" t="s">
        <v>135</v>
      </c>
      <c r="B81" s="96" t="s">
        <v>136</v>
      </c>
      <c r="C81" s="95" t="s">
        <v>23</v>
      </c>
      <c r="D81" s="133" t="s">
        <v>24</v>
      </c>
      <c r="E81" s="133" t="s">
        <v>24</v>
      </c>
      <c r="F81" s="223">
        <v>0</v>
      </c>
      <c r="G81" s="223">
        <v>0</v>
      </c>
      <c r="H81" s="223">
        <v>0</v>
      </c>
      <c r="I81" s="126">
        <v>31.969261660000001</v>
      </c>
      <c r="J81" s="126">
        <v>19.452428340000001</v>
      </c>
      <c r="K81" s="126">
        <f>+SUM(K82:K85)</f>
        <v>102.852</v>
      </c>
      <c r="L81" s="126" t="s">
        <v>24</v>
      </c>
      <c r="M81" s="126" t="s">
        <v>24</v>
      </c>
      <c r="N81" s="126">
        <f>+SUM(N82:N85)</f>
        <v>0</v>
      </c>
      <c r="O81" s="126">
        <f>+SUM(O82:O85)</f>
        <v>102.852</v>
      </c>
      <c r="P81" s="126">
        <f t="shared" ref="P81:AD81" si="38">+SUM(P82:P85)</f>
        <v>0</v>
      </c>
      <c r="Q81" s="126">
        <f t="shared" si="38"/>
        <v>0</v>
      </c>
      <c r="R81" s="126">
        <f t="shared" si="38"/>
        <v>0</v>
      </c>
      <c r="S81" s="126">
        <f t="shared" si="38"/>
        <v>0</v>
      </c>
      <c r="T81" s="126">
        <f t="shared" si="38"/>
        <v>0</v>
      </c>
      <c r="U81" s="126">
        <f t="shared" si="38"/>
        <v>11.03</v>
      </c>
      <c r="V81" s="126">
        <f t="shared" si="38"/>
        <v>0</v>
      </c>
      <c r="W81" s="126">
        <f t="shared" si="38"/>
        <v>0</v>
      </c>
      <c r="X81" s="126">
        <f t="shared" si="38"/>
        <v>9.1916666666666664</v>
      </c>
      <c r="Y81" s="126">
        <f t="shared" si="38"/>
        <v>1.8383333333333329</v>
      </c>
      <c r="Z81" s="126">
        <f t="shared" si="38"/>
        <v>0</v>
      </c>
      <c r="AA81" s="126">
        <f t="shared" si="38"/>
        <v>0</v>
      </c>
      <c r="AB81" s="126">
        <f t="shared" si="38"/>
        <v>0</v>
      </c>
      <c r="AC81" s="126">
        <f t="shared" si="38"/>
        <v>0</v>
      </c>
      <c r="AD81" s="126">
        <f t="shared" si="38"/>
        <v>0</v>
      </c>
      <c r="AE81" s="126">
        <f t="shared" si="33"/>
        <v>113.88200000000001</v>
      </c>
      <c r="AF81" s="126">
        <f t="shared" si="34"/>
        <v>0</v>
      </c>
      <c r="AG81" s="126">
        <f t="shared" si="35"/>
        <v>0</v>
      </c>
      <c r="AH81" s="126">
        <f t="shared" si="36"/>
        <v>9.1916666666666664</v>
      </c>
      <c r="AI81" s="126">
        <f t="shared" si="37"/>
        <v>104.69033333333334</v>
      </c>
      <c r="AK81" s="94"/>
      <c r="AL81" s="94"/>
      <c r="AM81" s="94"/>
    </row>
    <row r="82" spans="1:39" ht="31.5" x14ac:dyDescent="0.25">
      <c r="A82" s="97" t="s">
        <v>137</v>
      </c>
      <c r="B82" s="195" t="s">
        <v>450</v>
      </c>
      <c r="C82" s="97" t="s">
        <v>451</v>
      </c>
      <c r="D82" s="213">
        <v>2023</v>
      </c>
      <c r="E82" s="213">
        <v>2023</v>
      </c>
      <c r="F82" s="222" t="s">
        <v>24</v>
      </c>
      <c r="G82" s="222" t="s">
        <v>24</v>
      </c>
      <c r="H82" s="222" t="s">
        <v>24</v>
      </c>
      <c r="I82" s="214">
        <v>5.4</v>
      </c>
      <c r="J82" s="214">
        <v>0</v>
      </c>
      <c r="K82" s="214" t="s">
        <v>24</v>
      </c>
      <c r="L82" s="214" t="s">
        <v>24</v>
      </c>
      <c r="M82" s="214" t="s">
        <v>24</v>
      </c>
      <c r="N82" s="214" t="s">
        <v>24</v>
      </c>
      <c r="O82" s="214" t="s">
        <v>24</v>
      </c>
      <c r="P82" s="214" t="s">
        <v>24</v>
      </c>
      <c r="Q82" s="214" t="s">
        <v>24</v>
      </c>
      <c r="R82" s="214" t="s">
        <v>24</v>
      </c>
      <c r="S82" s="214" t="s">
        <v>24</v>
      </c>
      <c r="T82" s="214" t="s">
        <v>24</v>
      </c>
      <c r="U82" s="214" t="s">
        <v>24</v>
      </c>
      <c r="V82" s="214" t="s">
        <v>24</v>
      </c>
      <c r="W82" s="214" t="s">
        <v>24</v>
      </c>
      <c r="X82" s="214" t="s">
        <v>24</v>
      </c>
      <c r="Y82" s="214" t="s">
        <v>24</v>
      </c>
      <c r="Z82" s="214" t="s">
        <v>24</v>
      </c>
      <c r="AA82" s="214" t="s">
        <v>24</v>
      </c>
      <c r="AB82" s="214" t="s">
        <v>24</v>
      </c>
      <c r="AC82" s="214" t="s">
        <v>24</v>
      </c>
      <c r="AD82" s="214" t="s">
        <v>24</v>
      </c>
      <c r="AE82" s="126">
        <f t="shared" si="33"/>
        <v>0</v>
      </c>
      <c r="AF82" s="126">
        <f t="shared" si="34"/>
        <v>0</v>
      </c>
      <c r="AG82" s="126">
        <f t="shared" si="35"/>
        <v>0</v>
      </c>
      <c r="AH82" s="126">
        <f t="shared" si="36"/>
        <v>0</v>
      </c>
      <c r="AI82" s="126">
        <f t="shared" si="37"/>
        <v>0</v>
      </c>
      <c r="AK82" s="127"/>
      <c r="AL82" s="127"/>
      <c r="AM82" s="127"/>
    </row>
    <row r="83" spans="1:39" x14ac:dyDescent="0.25">
      <c r="A83" s="97" t="s">
        <v>138</v>
      </c>
      <c r="B83" s="195" t="s">
        <v>473</v>
      </c>
      <c r="C83" s="97" t="s">
        <v>482</v>
      </c>
      <c r="D83" s="213">
        <v>2024</v>
      </c>
      <c r="E83" s="213">
        <v>2025</v>
      </c>
      <c r="F83" s="222" t="s">
        <v>24</v>
      </c>
      <c r="G83" s="222" t="s">
        <v>24</v>
      </c>
      <c r="H83" s="222" t="s">
        <v>24</v>
      </c>
      <c r="I83" s="214">
        <v>15.539261659999999</v>
      </c>
      <c r="J83" s="214">
        <v>8.4224283399999997</v>
      </c>
      <c r="K83" s="214" t="s">
        <v>24</v>
      </c>
      <c r="L83" s="214" t="s">
        <v>24</v>
      </c>
      <c r="M83" s="214" t="s">
        <v>24</v>
      </c>
      <c r="N83" s="214" t="s">
        <v>24</v>
      </c>
      <c r="O83" s="214" t="s">
        <v>24</v>
      </c>
      <c r="P83" s="214" t="s">
        <v>24</v>
      </c>
      <c r="Q83" s="214" t="s">
        <v>24</v>
      </c>
      <c r="R83" s="214" t="s">
        <v>24</v>
      </c>
      <c r="S83" s="214" t="s">
        <v>24</v>
      </c>
      <c r="T83" s="214" t="s">
        <v>24</v>
      </c>
      <c r="U83" s="214" t="s">
        <v>24</v>
      </c>
      <c r="V83" s="214" t="s">
        <v>24</v>
      </c>
      <c r="W83" s="214" t="s">
        <v>24</v>
      </c>
      <c r="X83" s="214" t="s">
        <v>24</v>
      </c>
      <c r="Y83" s="214" t="s">
        <v>24</v>
      </c>
      <c r="Z83" s="214" t="s">
        <v>24</v>
      </c>
      <c r="AA83" s="214" t="s">
        <v>24</v>
      </c>
      <c r="AB83" s="214" t="s">
        <v>24</v>
      </c>
      <c r="AC83" s="214" t="s">
        <v>24</v>
      </c>
      <c r="AD83" s="214" t="s">
        <v>24</v>
      </c>
      <c r="AE83" s="126">
        <f t="shared" si="33"/>
        <v>0</v>
      </c>
      <c r="AF83" s="126">
        <f t="shared" si="34"/>
        <v>0</v>
      </c>
      <c r="AG83" s="126">
        <f t="shared" si="35"/>
        <v>0</v>
      </c>
      <c r="AH83" s="126">
        <f t="shared" si="36"/>
        <v>0</v>
      </c>
      <c r="AI83" s="126">
        <f t="shared" si="37"/>
        <v>0</v>
      </c>
      <c r="AK83" s="127"/>
      <c r="AL83" s="127"/>
      <c r="AM83" s="127"/>
    </row>
    <row r="84" spans="1:39" x14ac:dyDescent="0.25">
      <c r="A84" s="97" t="s">
        <v>460</v>
      </c>
      <c r="B84" s="195" t="s">
        <v>474</v>
      </c>
      <c r="C84" s="97" t="s">
        <v>483</v>
      </c>
      <c r="D84" s="213">
        <v>2027</v>
      </c>
      <c r="E84" s="213">
        <v>2027</v>
      </c>
      <c r="F84" s="222" t="s">
        <v>24</v>
      </c>
      <c r="G84" s="222" t="s">
        <v>24</v>
      </c>
      <c r="H84" s="222" t="s">
        <v>24</v>
      </c>
      <c r="I84" s="214">
        <v>11.03</v>
      </c>
      <c r="J84" s="214">
        <f>I84</f>
        <v>11.03</v>
      </c>
      <c r="K84" s="214" t="s">
        <v>24</v>
      </c>
      <c r="L84" s="214" t="s">
        <v>24</v>
      </c>
      <c r="M84" s="214" t="s">
        <v>24</v>
      </c>
      <c r="N84" s="214" t="s">
        <v>24</v>
      </c>
      <c r="O84" s="214" t="s">
        <v>24</v>
      </c>
      <c r="P84" s="214" t="s">
        <v>24</v>
      </c>
      <c r="Q84" s="214" t="s">
        <v>24</v>
      </c>
      <c r="R84" s="214" t="s">
        <v>24</v>
      </c>
      <c r="S84" s="214" t="s">
        <v>24</v>
      </c>
      <c r="T84" s="214" t="s">
        <v>24</v>
      </c>
      <c r="U84" s="214">
        <v>11.03</v>
      </c>
      <c r="V84" s="214" t="s">
        <v>24</v>
      </c>
      <c r="W84" s="214" t="s">
        <v>24</v>
      </c>
      <c r="X84" s="214">
        <f>+U84/1.2</f>
        <v>9.1916666666666664</v>
      </c>
      <c r="Y84" s="214">
        <f>+U84-X84</f>
        <v>1.8383333333333329</v>
      </c>
      <c r="Z84" s="214" t="s">
        <v>24</v>
      </c>
      <c r="AA84" s="214" t="s">
        <v>24</v>
      </c>
      <c r="AB84" s="214" t="s">
        <v>24</v>
      </c>
      <c r="AC84" s="214" t="s">
        <v>24</v>
      </c>
      <c r="AD84" s="214" t="s">
        <v>24</v>
      </c>
      <c r="AE84" s="126">
        <f t="shared" si="33"/>
        <v>11.03</v>
      </c>
      <c r="AF84" s="126">
        <f t="shared" si="34"/>
        <v>0</v>
      </c>
      <c r="AG84" s="126">
        <f t="shared" si="35"/>
        <v>0</v>
      </c>
      <c r="AH84" s="126">
        <f t="shared" si="36"/>
        <v>9.1916666666666664</v>
      </c>
      <c r="AI84" s="126">
        <f t="shared" si="37"/>
        <v>1.8383333333333329</v>
      </c>
      <c r="AK84" s="127"/>
      <c r="AL84" s="127"/>
      <c r="AM84" s="127"/>
    </row>
    <row r="85" spans="1:39" x14ac:dyDescent="0.25">
      <c r="A85" s="97" t="s">
        <v>461</v>
      </c>
      <c r="B85" s="195" t="s">
        <v>498</v>
      </c>
      <c r="C85" s="97" t="s">
        <v>499</v>
      </c>
      <c r="D85" s="213" t="s">
        <v>520</v>
      </c>
      <c r="E85" s="213" t="s">
        <v>520</v>
      </c>
      <c r="F85" s="222" t="s">
        <v>24</v>
      </c>
      <c r="G85" s="222" t="s">
        <v>24</v>
      </c>
      <c r="H85" s="222" t="s">
        <v>24</v>
      </c>
      <c r="I85" s="214">
        <v>102.852</v>
      </c>
      <c r="J85" s="214">
        <f>I85</f>
        <v>102.852</v>
      </c>
      <c r="K85" s="214">
        <v>102.852</v>
      </c>
      <c r="L85" s="214" t="s">
        <v>24</v>
      </c>
      <c r="M85" s="214" t="s">
        <v>24</v>
      </c>
      <c r="N85" s="214" t="s">
        <v>24</v>
      </c>
      <c r="O85" s="214">
        <f>+K85</f>
        <v>102.852</v>
      </c>
      <c r="P85" s="214" t="s">
        <v>24</v>
      </c>
      <c r="Q85" s="214" t="s">
        <v>24</v>
      </c>
      <c r="R85" s="214" t="s">
        <v>24</v>
      </c>
      <c r="S85" s="214" t="s">
        <v>24</v>
      </c>
      <c r="T85" s="214" t="s">
        <v>24</v>
      </c>
      <c r="U85" s="214" t="s">
        <v>24</v>
      </c>
      <c r="V85" s="214" t="s">
        <v>24</v>
      </c>
      <c r="W85" s="214" t="s">
        <v>24</v>
      </c>
      <c r="X85" s="214" t="s">
        <v>24</v>
      </c>
      <c r="Y85" s="214" t="s">
        <v>24</v>
      </c>
      <c r="Z85" s="214" t="s">
        <v>24</v>
      </c>
      <c r="AA85" s="214" t="s">
        <v>24</v>
      </c>
      <c r="AB85" s="214" t="s">
        <v>24</v>
      </c>
      <c r="AC85" s="214" t="s">
        <v>24</v>
      </c>
      <c r="AD85" s="214" t="s">
        <v>24</v>
      </c>
      <c r="AE85" s="126">
        <f t="shared" si="33"/>
        <v>102.852</v>
      </c>
      <c r="AF85" s="126">
        <f t="shared" si="34"/>
        <v>0</v>
      </c>
      <c r="AG85" s="126">
        <f t="shared" si="35"/>
        <v>0</v>
      </c>
      <c r="AH85" s="126">
        <f t="shared" si="36"/>
        <v>0</v>
      </c>
      <c r="AI85" s="126">
        <f t="shared" si="37"/>
        <v>102.852</v>
      </c>
      <c r="AK85" s="127"/>
      <c r="AL85" s="127"/>
      <c r="AM85" s="127"/>
    </row>
    <row r="86" spans="1:39" s="20" customFormat="1" x14ac:dyDescent="0.25">
      <c r="A86" s="95" t="s">
        <v>139</v>
      </c>
      <c r="B86" s="96" t="s">
        <v>140</v>
      </c>
      <c r="C86" s="95" t="s">
        <v>23</v>
      </c>
      <c r="D86" s="133" t="s">
        <v>24</v>
      </c>
      <c r="E86" s="133" t="s">
        <v>24</v>
      </c>
      <c r="F86" s="223" t="s">
        <v>24</v>
      </c>
      <c r="G86" s="223" t="s">
        <v>24</v>
      </c>
      <c r="H86" s="223" t="s">
        <v>24</v>
      </c>
      <c r="I86" s="126">
        <v>304.49426</v>
      </c>
      <c r="J86" s="126">
        <v>204.76673</v>
      </c>
      <c r="K86" s="126">
        <f t="shared" ref="K86:AD86" si="39">+K87</f>
        <v>204.76673</v>
      </c>
      <c r="L86" s="126" t="str">
        <f t="shared" si="39"/>
        <v>нд</v>
      </c>
      <c r="M86" s="126" t="str">
        <f t="shared" si="39"/>
        <v>нд</v>
      </c>
      <c r="N86" s="126">
        <f t="shared" si="39"/>
        <v>59.00675145999999</v>
      </c>
      <c r="O86" s="126">
        <f t="shared" si="39"/>
        <v>145.75997854000002</v>
      </c>
      <c r="P86" s="126" t="str">
        <f t="shared" si="39"/>
        <v>нд</v>
      </c>
      <c r="Q86" s="126" t="str">
        <f t="shared" si="39"/>
        <v>нд</v>
      </c>
      <c r="R86" s="126" t="str">
        <f t="shared" si="39"/>
        <v>нд</v>
      </c>
      <c r="S86" s="126" t="str">
        <f t="shared" si="39"/>
        <v>нд</v>
      </c>
      <c r="T86" s="126" t="str">
        <f t="shared" si="39"/>
        <v>нд</v>
      </c>
      <c r="U86" s="126" t="str">
        <f t="shared" si="39"/>
        <v>нд</v>
      </c>
      <c r="V86" s="126" t="str">
        <f t="shared" si="39"/>
        <v>нд</v>
      </c>
      <c r="W86" s="126" t="str">
        <f t="shared" si="39"/>
        <v>нд</v>
      </c>
      <c r="X86" s="126" t="str">
        <f t="shared" si="39"/>
        <v>нд</v>
      </c>
      <c r="Y86" s="126" t="str">
        <f t="shared" si="39"/>
        <v>нд</v>
      </c>
      <c r="Z86" s="126" t="str">
        <f t="shared" si="39"/>
        <v>нд</v>
      </c>
      <c r="AA86" s="126" t="str">
        <f t="shared" si="39"/>
        <v>нд</v>
      </c>
      <c r="AB86" s="126" t="str">
        <f t="shared" si="39"/>
        <v>нд</v>
      </c>
      <c r="AC86" s="126" t="str">
        <f t="shared" si="39"/>
        <v>нд</v>
      </c>
      <c r="AD86" s="126" t="str">
        <f t="shared" si="39"/>
        <v>нд</v>
      </c>
      <c r="AE86" s="126">
        <f t="shared" si="33"/>
        <v>204.76673</v>
      </c>
      <c r="AF86" s="126">
        <f t="shared" si="34"/>
        <v>0</v>
      </c>
      <c r="AG86" s="126">
        <f t="shared" si="35"/>
        <v>0</v>
      </c>
      <c r="AH86" s="126">
        <f t="shared" si="36"/>
        <v>59.00675145999999</v>
      </c>
      <c r="AI86" s="126">
        <f t="shared" si="37"/>
        <v>145.75997854000002</v>
      </c>
      <c r="AK86" s="94"/>
      <c r="AL86" s="94"/>
      <c r="AM86" s="94"/>
    </row>
    <row r="87" spans="1:39" ht="31.5" x14ac:dyDescent="0.25">
      <c r="A87" s="97" t="s">
        <v>141</v>
      </c>
      <c r="B87" s="195" t="s">
        <v>142</v>
      </c>
      <c r="C87" s="97" t="s">
        <v>143</v>
      </c>
      <c r="D87" s="213">
        <v>2020</v>
      </c>
      <c r="E87" s="213">
        <v>2025</v>
      </c>
      <c r="F87" s="222" t="s">
        <v>24</v>
      </c>
      <c r="G87" s="222" t="s">
        <v>24</v>
      </c>
      <c r="H87" s="222" t="s">
        <v>24</v>
      </c>
      <c r="I87" s="214">
        <v>304.49426</v>
      </c>
      <c r="J87" s="214">
        <v>204.76673</v>
      </c>
      <c r="K87" s="214">
        <v>204.76673</v>
      </c>
      <c r="L87" s="214" t="s">
        <v>24</v>
      </c>
      <c r="M87" s="214" t="s">
        <v>24</v>
      </c>
      <c r="N87" s="214">
        <v>59.00675145999999</v>
      </c>
      <c r="O87" s="214">
        <f>+K87-N87</f>
        <v>145.75997854000002</v>
      </c>
      <c r="P87" s="214" t="s">
        <v>24</v>
      </c>
      <c r="Q87" s="214" t="s">
        <v>24</v>
      </c>
      <c r="R87" s="214" t="s">
        <v>24</v>
      </c>
      <c r="S87" s="214" t="s">
        <v>24</v>
      </c>
      <c r="T87" s="214" t="s">
        <v>24</v>
      </c>
      <c r="U87" s="214" t="s">
        <v>24</v>
      </c>
      <c r="V87" s="214" t="s">
        <v>24</v>
      </c>
      <c r="W87" s="214" t="s">
        <v>24</v>
      </c>
      <c r="X87" s="214" t="s">
        <v>24</v>
      </c>
      <c r="Y87" s="214" t="s">
        <v>24</v>
      </c>
      <c r="Z87" s="214" t="s">
        <v>24</v>
      </c>
      <c r="AA87" s="214" t="s">
        <v>24</v>
      </c>
      <c r="AB87" s="214" t="s">
        <v>24</v>
      </c>
      <c r="AC87" s="214" t="s">
        <v>24</v>
      </c>
      <c r="AD87" s="214" t="s">
        <v>24</v>
      </c>
      <c r="AE87" s="126">
        <f t="shared" si="33"/>
        <v>204.76673</v>
      </c>
      <c r="AF87" s="126">
        <f t="shared" si="34"/>
        <v>0</v>
      </c>
      <c r="AG87" s="126">
        <f t="shared" si="35"/>
        <v>0</v>
      </c>
      <c r="AH87" s="126">
        <f t="shared" si="36"/>
        <v>59.00675145999999</v>
      </c>
      <c r="AI87" s="126">
        <f t="shared" si="37"/>
        <v>145.75997854000002</v>
      </c>
      <c r="AK87" s="127"/>
      <c r="AL87" s="127"/>
      <c r="AM87" s="127"/>
    </row>
    <row r="88" spans="1:39" s="20" customFormat="1" ht="31.5" x14ac:dyDescent="0.25">
      <c r="A88" s="95" t="s">
        <v>144</v>
      </c>
      <c r="B88" s="96" t="s">
        <v>145</v>
      </c>
      <c r="C88" s="95" t="s">
        <v>23</v>
      </c>
      <c r="D88" s="133" t="s">
        <v>24</v>
      </c>
      <c r="E88" s="133" t="s">
        <v>24</v>
      </c>
      <c r="F88" s="223" t="s">
        <v>24</v>
      </c>
      <c r="G88" s="223" t="s">
        <v>24</v>
      </c>
      <c r="H88" s="223" t="s">
        <v>24</v>
      </c>
      <c r="I88" s="133" t="s">
        <v>24</v>
      </c>
      <c r="J88" s="133" t="s">
        <v>24</v>
      </c>
      <c r="K88" s="126" t="s">
        <v>24</v>
      </c>
      <c r="L88" s="126" t="s">
        <v>24</v>
      </c>
      <c r="M88" s="126" t="s">
        <v>24</v>
      </c>
      <c r="N88" s="126" t="s">
        <v>24</v>
      </c>
      <c r="O88" s="126" t="s">
        <v>24</v>
      </c>
      <c r="P88" s="126" t="s">
        <v>24</v>
      </c>
      <c r="Q88" s="126" t="s">
        <v>24</v>
      </c>
      <c r="R88" s="126" t="s">
        <v>24</v>
      </c>
      <c r="S88" s="126" t="s">
        <v>24</v>
      </c>
      <c r="T88" s="126" t="s">
        <v>24</v>
      </c>
      <c r="U88" s="126" t="s">
        <v>24</v>
      </c>
      <c r="V88" s="126" t="s">
        <v>24</v>
      </c>
      <c r="W88" s="126" t="s">
        <v>24</v>
      </c>
      <c r="X88" s="126" t="s">
        <v>24</v>
      </c>
      <c r="Y88" s="126" t="s">
        <v>24</v>
      </c>
      <c r="Z88" s="126" t="s">
        <v>24</v>
      </c>
      <c r="AA88" s="126" t="s">
        <v>24</v>
      </c>
      <c r="AB88" s="126" t="s">
        <v>24</v>
      </c>
      <c r="AC88" s="126" t="s">
        <v>24</v>
      </c>
      <c r="AD88" s="126" t="s">
        <v>24</v>
      </c>
      <c r="AE88" s="126">
        <f t="shared" si="33"/>
        <v>0</v>
      </c>
      <c r="AF88" s="126">
        <f t="shared" si="34"/>
        <v>0</v>
      </c>
      <c r="AG88" s="126">
        <f t="shared" si="35"/>
        <v>0</v>
      </c>
      <c r="AH88" s="126">
        <f t="shared" si="36"/>
        <v>0</v>
      </c>
      <c r="AI88" s="126">
        <f t="shared" si="37"/>
        <v>0</v>
      </c>
      <c r="AK88" s="94"/>
      <c r="AL88" s="94"/>
      <c r="AM88" s="94"/>
    </row>
    <row r="89" spans="1:39" s="20" customFormat="1" ht="31.5" x14ac:dyDescent="0.25">
      <c r="A89" s="95" t="s">
        <v>146</v>
      </c>
      <c r="B89" s="96" t="s">
        <v>147</v>
      </c>
      <c r="C89" s="95" t="s">
        <v>23</v>
      </c>
      <c r="D89" s="133" t="s">
        <v>24</v>
      </c>
      <c r="E89" s="133" t="s">
        <v>24</v>
      </c>
      <c r="F89" s="223">
        <v>0</v>
      </c>
      <c r="G89" s="223">
        <v>0</v>
      </c>
      <c r="H89" s="223">
        <v>0</v>
      </c>
      <c r="I89" s="126">
        <v>2.0629452000000001</v>
      </c>
      <c r="J89" s="126">
        <v>-1.9092174</v>
      </c>
      <c r="K89" s="126">
        <f>SUM(K90:K95)</f>
        <v>18.512577360000002</v>
      </c>
      <c r="L89" s="126" t="s">
        <v>24</v>
      </c>
      <c r="M89" s="126" t="s">
        <v>24</v>
      </c>
      <c r="N89" s="126">
        <f>SUM(N90:N95)</f>
        <v>0</v>
      </c>
      <c r="O89" s="126">
        <f t="shared" ref="O89:AD89" si="40">SUM(O90:O95)</f>
        <v>18.512577360000002</v>
      </c>
      <c r="P89" s="126">
        <f t="shared" si="40"/>
        <v>0</v>
      </c>
      <c r="Q89" s="126">
        <f t="shared" si="40"/>
        <v>0</v>
      </c>
      <c r="R89" s="126">
        <f t="shared" si="40"/>
        <v>0</v>
      </c>
      <c r="S89" s="126">
        <f t="shared" si="40"/>
        <v>0</v>
      </c>
      <c r="T89" s="126">
        <f t="shared" si="40"/>
        <v>0</v>
      </c>
      <c r="U89" s="126">
        <f t="shared" si="40"/>
        <v>0</v>
      </c>
      <c r="V89" s="126">
        <f t="shared" si="40"/>
        <v>0</v>
      </c>
      <c r="W89" s="126">
        <f t="shared" si="40"/>
        <v>0</v>
      </c>
      <c r="X89" s="126">
        <f t="shared" si="40"/>
        <v>0</v>
      </c>
      <c r="Y89" s="126">
        <f t="shared" si="40"/>
        <v>0</v>
      </c>
      <c r="Z89" s="126">
        <f t="shared" si="40"/>
        <v>0</v>
      </c>
      <c r="AA89" s="126">
        <f t="shared" si="40"/>
        <v>0</v>
      </c>
      <c r="AB89" s="126">
        <f t="shared" si="40"/>
        <v>0</v>
      </c>
      <c r="AC89" s="126">
        <f t="shared" si="40"/>
        <v>0</v>
      </c>
      <c r="AD89" s="126">
        <f t="shared" si="40"/>
        <v>0</v>
      </c>
      <c r="AE89" s="126">
        <f t="shared" si="33"/>
        <v>18.512577360000002</v>
      </c>
      <c r="AF89" s="126">
        <f t="shared" si="34"/>
        <v>0</v>
      </c>
      <c r="AG89" s="126">
        <f t="shared" si="35"/>
        <v>0</v>
      </c>
      <c r="AH89" s="126">
        <f t="shared" si="36"/>
        <v>0</v>
      </c>
      <c r="AI89" s="126">
        <f t="shared" si="37"/>
        <v>18.512577360000002</v>
      </c>
      <c r="AK89" s="94"/>
      <c r="AL89" s="94"/>
      <c r="AM89" s="94"/>
    </row>
    <row r="90" spans="1:39" ht="31.5" x14ac:dyDescent="0.25">
      <c r="A90" s="99" t="s">
        <v>148</v>
      </c>
      <c r="B90" s="195" t="s">
        <v>171</v>
      </c>
      <c r="C90" s="97" t="s">
        <v>172</v>
      </c>
      <c r="D90" s="213">
        <v>2022</v>
      </c>
      <c r="E90" s="213" t="s">
        <v>523</v>
      </c>
      <c r="F90" s="222" t="s">
        <v>24</v>
      </c>
      <c r="G90" s="222" t="s">
        <v>24</v>
      </c>
      <c r="H90" s="222" t="s">
        <v>24</v>
      </c>
      <c r="I90" s="214">
        <v>1.56</v>
      </c>
      <c r="J90" s="214">
        <f>I90</f>
        <v>1.56</v>
      </c>
      <c r="K90" s="214" t="s">
        <v>24</v>
      </c>
      <c r="L90" s="214" t="s">
        <v>24</v>
      </c>
      <c r="M90" s="214" t="s">
        <v>24</v>
      </c>
      <c r="N90" s="214" t="s">
        <v>24</v>
      </c>
      <c r="O90" s="214" t="s">
        <v>24</v>
      </c>
      <c r="P90" s="214" t="s">
        <v>24</v>
      </c>
      <c r="Q90" s="214" t="s">
        <v>24</v>
      </c>
      <c r="R90" s="214" t="s">
        <v>24</v>
      </c>
      <c r="S90" s="214" t="s">
        <v>24</v>
      </c>
      <c r="T90" s="214" t="s">
        <v>24</v>
      </c>
      <c r="U90" s="214" t="s">
        <v>24</v>
      </c>
      <c r="V90" s="214" t="s">
        <v>24</v>
      </c>
      <c r="W90" s="214" t="s">
        <v>24</v>
      </c>
      <c r="X90" s="214" t="s">
        <v>24</v>
      </c>
      <c r="Y90" s="214" t="s">
        <v>24</v>
      </c>
      <c r="Z90" s="214" t="s">
        <v>24</v>
      </c>
      <c r="AA90" s="214" t="s">
        <v>24</v>
      </c>
      <c r="AB90" s="214" t="s">
        <v>24</v>
      </c>
      <c r="AC90" s="214" t="s">
        <v>24</v>
      </c>
      <c r="AD90" s="214" t="s">
        <v>24</v>
      </c>
      <c r="AE90" s="126">
        <f t="shared" si="33"/>
        <v>0</v>
      </c>
      <c r="AF90" s="126">
        <f t="shared" si="34"/>
        <v>0</v>
      </c>
      <c r="AG90" s="126">
        <f t="shared" si="35"/>
        <v>0</v>
      </c>
      <c r="AH90" s="126">
        <f t="shared" si="36"/>
        <v>0</v>
      </c>
      <c r="AI90" s="126">
        <f t="shared" si="37"/>
        <v>0</v>
      </c>
      <c r="AK90" s="127"/>
      <c r="AL90" s="127"/>
      <c r="AM90" s="127"/>
    </row>
    <row r="91" spans="1:39" x14ac:dyDescent="0.25">
      <c r="A91" s="97" t="s">
        <v>149</v>
      </c>
      <c r="B91" s="195" t="s">
        <v>173</v>
      </c>
      <c r="C91" s="97" t="s">
        <v>174</v>
      </c>
      <c r="D91" s="213">
        <v>2022</v>
      </c>
      <c r="E91" s="213" t="s">
        <v>523</v>
      </c>
      <c r="F91" s="222" t="s">
        <v>24</v>
      </c>
      <c r="G91" s="222" t="s">
        <v>24</v>
      </c>
      <c r="H91" s="222" t="s">
        <v>24</v>
      </c>
      <c r="I91" s="214">
        <v>0.50294519999999998</v>
      </c>
      <c r="J91" s="214">
        <f>I91</f>
        <v>0.50294519999999998</v>
      </c>
      <c r="K91" s="214" t="s">
        <v>24</v>
      </c>
      <c r="L91" s="214" t="s">
        <v>24</v>
      </c>
      <c r="M91" s="214" t="s">
        <v>24</v>
      </c>
      <c r="N91" s="214" t="s">
        <v>24</v>
      </c>
      <c r="O91" s="214" t="s">
        <v>24</v>
      </c>
      <c r="P91" s="214" t="s">
        <v>24</v>
      </c>
      <c r="Q91" s="214" t="s">
        <v>24</v>
      </c>
      <c r="R91" s="214" t="s">
        <v>24</v>
      </c>
      <c r="S91" s="214" t="s">
        <v>24</v>
      </c>
      <c r="T91" s="214" t="s">
        <v>24</v>
      </c>
      <c r="U91" s="214" t="s">
        <v>24</v>
      </c>
      <c r="V91" s="214" t="s">
        <v>24</v>
      </c>
      <c r="W91" s="214" t="s">
        <v>24</v>
      </c>
      <c r="X91" s="214" t="s">
        <v>24</v>
      </c>
      <c r="Y91" s="214" t="s">
        <v>24</v>
      </c>
      <c r="Z91" s="214" t="s">
        <v>24</v>
      </c>
      <c r="AA91" s="214" t="s">
        <v>24</v>
      </c>
      <c r="AB91" s="214" t="s">
        <v>24</v>
      </c>
      <c r="AC91" s="214" t="s">
        <v>24</v>
      </c>
      <c r="AD91" s="214" t="s">
        <v>24</v>
      </c>
      <c r="AE91" s="126">
        <f t="shared" si="33"/>
        <v>0</v>
      </c>
      <c r="AF91" s="126">
        <f t="shared" si="34"/>
        <v>0</v>
      </c>
      <c r="AG91" s="126">
        <f t="shared" si="35"/>
        <v>0</v>
      </c>
      <c r="AH91" s="126">
        <f t="shared" si="36"/>
        <v>0</v>
      </c>
      <c r="AI91" s="126">
        <f t="shared" si="37"/>
        <v>0</v>
      </c>
      <c r="AK91" s="127"/>
      <c r="AL91" s="127"/>
      <c r="AM91" s="127"/>
    </row>
    <row r="92" spans="1:39" x14ac:dyDescent="0.25">
      <c r="A92" s="99" t="s">
        <v>150</v>
      </c>
      <c r="B92" s="195" t="s">
        <v>472</v>
      </c>
      <c r="C92" s="97" t="s">
        <v>481</v>
      </c>
      <c r="D92" s="213">
        <v>2024</v>
      </c>
      <c r="E92" s="213">
        <v>2024</v>
      </c>
      <c r="F92" s="222" t="s">
        <v>24</v>
      </c>
      <c r="G92" s="222" t="s">
        <v>24</v>
      </c>
      <c r="H92" s="222" t="s">
        <v>24</v>
      </c>
      <c r="I92" s="214">
        <v>1.9092174</v>
      </c>
      <c r="J92" s="214">
        <v>0</v>
      </c>
      <c r="K92" s="214" t="s">
        <v>24</v>
      </c>
      <c r="L92" s="214" t="s">
        <v>24</v>
      </c>
      <c r="M92" s="214" t="s">
        <v>24</v>
      </c>
      <c r="N92" s="214" t="s">
        <v>24</v>
      </c>
      <c r="O92" s="214" t="s">
        <v>24</v>
      </c>
      <c r="P92" s="214" t="s">
        <v>24</v>
      </c>
      <c r="Q92" s="214" t="s">
        <v>24</v>
      </c>
      <c r="R92" s="214" t="s">
        <v>24</v>
      </c>
      <c r="S92" s="214" t="s">
        <v>24</v>
      </c>
      <c r="T92" s="214" t="s">
        <v>24</v>
      </c>
      <c r="U92" s="214" t="s">
        <v>24</v>
      </c>
      <c r="V92" s="214" t="s">
        <v>24</v>
      </c>
      <c r="W92" s="214" t="s">
        <v>24</v>
      </c>
      <c r="X92" s="214" t="s">
        <v>24</v>
      </c>
      <c r="Y92" s="214" t="s">
        <v>24</v>
      </c>
      <c r="Z92" s="214" t="s">
        <v>24</v>
      </c>
      <c r="AA92" s="214" t="s">
        <v>24</v>
      </c>
      <c r="AB92" s="214" t="s">
        <v>24</v>
      </c>
      <c r="AC92" s="214" t="s">
        <v>24</v>
      </c>
      <c r="AD92" s="214" t="s">
        <v>24</v>
      </c>
      <c r="AE92" s="126">
        <f t="shared" si="33"/>
        <v>0</v>
      </c>
      <c r="AF92" s="126">
        <f t="shared" si="34"/>
        <v>0</v>
      </c>
      <c r="AG92" s="126">
        <f t="shared" si="35"/>
        <v>0</v>
      </c>
      <c r="AH92" s="126">
        <f t="shared" si="36"/>
        <v>0</v>
      </c>
      <c r="AI92" s="126">
        <f t="shared" si="37"/>
        <v>0</v>
      </c>
      <c r="AK92" s="127"/>
      <c r="AL92" s="127"/>
      <c r="AM92" s="127"/>
    </row>
    <row r="93" spans="1:39" x14ac:dyDescent="0.25">
      <c r="A93" s="97" t="s">
        <v>151</v>
      </c>
      <c r="B93" s="195" t="s">
        <v>500</v>
      </c>
      <c r="C93" s="97" t="s">
        <v>501</v>
      </c>
      <c r="D93" s="213" t="s">
        <v>520</v>
      </c>
      <c r="E93" s="213" t="s">
        <v>520</v>
      </c>
      <c r="F93" s="222" t="s">
        <v>24</v>
      </c>
      <c r="G93" s="222" t="s">
        <v>24</v>
      </c>
      <c r="H93" s="222" t="s">
        <v>24</v>
      </c>
      <c r="I93" s="214">
        <v>2.3485773600000002</v>
      </c>
      <c r="J93" s="214">
        <f>I93</f>
        <v>2.3485773600000002</v>
      </c>
      <c r="K93" s="214">
        <v>2.3485773600000002</v>
      </c>
      <c r="L93" s="214" t="s">
        <v>24</v>
      </c>
      <c r="M93" s="214" t="s">
        <v>24</v>
      </c>
      <c r="N93" s="214" t="s">
        <v>24</v>
      </c>
      <c r="O93" s="214">
        <f>+K93</f>
        <v>2.3485773600000002</v>
      </c>
      <c r="P93" s="214" t="s">
        <v>24</v>
      </c>
      <c r="Q93" s="214" t="s">
        <v>24</v>
      </c>
      <c r="R93" s="214" t="s">
        <v>24</v>
      </c>
      <c r="S93" s="214" t="s">
        <v>24</v>
      </c>
      <c r="T93" s="214" t="s">
        <v>24</v>
      </c>
      <c r="U93" s="214" t="s">
        <v>24</v>
      </c>
      <c r="V93" s="214" t="s">
        <v>24</v>
      </c>
      <c r="W93" s="214" t="s">
        <v>24</v>
      </c>
      <c r="X93" s="214" t="s">
        <v>24</v>
      </c>
      <c r="Y93" s="214" t="s">
        <v>24</v>
      </c>
      <c r="Z93" s="214" t="s">
        <v>24</v>
      </c>
      <c r="AA93" s="214" t="s">
        <v>24</v>
      </c>
      <c r="AB93" s="214" t="s">
        <v>24</v>
      </c>
      <c r="AC93" s="214" t="s">
        <v>24</v>
      </c>
      <c r="AD93" s="214" t="s">
        <v>24</v>
      </c>
      <c r="AE93" s="126">
        <f t="shared" si="33"/>
        <v>2.3485773600000002</v>
      </c>
      <c r="AF93" s="126">
        <f t="shared" si="34"/>
        <v>0</v>
      </c>
      <c r="AG93" s="126">
        <f t="shared" si="35"/>
        <v>0</v>
      </c>
      <c r="AH93" s="126">
        <f t="shared" si="36"/>
        <v>0</v>
      </c>
      <c r="AI93" s="126">
        <f t="shared" si="37"/>
        <v>2.3485773600000002</v>
      </c>
      <c r="AK93" s="127"/>
      <c r="AL93" s="127"/>
      <c r="AM93" s="127"/>
    </row>
    <row r="94" spans="1:39" ht="47.25" x14ac:dyDescent="0.25">
      <c r="A94" s="97" t="s">
        <v>152</v>
      </c>
      <c r="B94" s="195" t="s">
        <v>502</v>
      </c>
      <c r="C94" s="97" t="s">
        <v>503</v>
      </c>
      <c r="D94" s="213" t="s">
        <v>520</v>
      </c>
      <c r="E94" s="213" t="s">
        <v>520</v>
      </c>
      <c r="F94" s="222" t="s">
        <v>24</v>
      </c>
      <c r="G94" s="222" t="s">
        <v>24</v>
      </c>
      <c r="H94" s="222" t="s">
        <v>24</v>
      </c>
      <c r="I94" s="214">
        <v>2.2200000000000002</v>
      </c>
      <c r="J94" s="214">
        <f>I94</f>
        <v>2.2200000000000002</v>
      </c>
      <c r="K94" s="214">
        <v>2.2200000000000002</v>
      </c>
      <c r="L94" s="214" t="s">
        <v>24</v>
      </c>
      <c r="M94" s="214" t="s">
        <v>24</v>
      </c>
      <c r="N94" s="214" t="s">
        <v>24</v>
      </c>
      <c r="O94" s="214">
        <f>+K94</f>
        <v>2.2200000000000002</v>
      </c>
      <c r="P94" s="214" t="s">
        <v>24</v>
      </c>
      <c r="Q94" s="214" t="s">
        <v>24</v>
      </c>
      <c r="R94" s="214" t="s">
        <v>24</v>
      </c>
      <c r="S94" s="214" t="s">
        <v>24</v>
      </c>
      <c r="T94" s="214" t="s">
        <v>24</v>
      </c>
      <c r="U94" s="214" t="s">
        <v>24</v>
      </c>
      <c r="V94" s="214" t="s">
        <v>24</v>
      </c>
      <c r="W94" s="214" t="s">
        <v>24</v>
      </c>
      <c r="X94" s="214" t="s">
        <v>24</v>
      </c>
      <c r="Y94" s="214" t="s">
        <v>24</v>
      </c>
      <c r="Z94" s="214" t="s">
        <v>24</v>
      </c>
      <c r="AA94" s="214" t="s">
        <v>24</v>
      </c>
      <c r="AB94" s="214" t="s">
        <v>24</v>
      </c>
      <c r="AC94" s="214" t="s">
        <v>24</v>
      </c>
      <c r="AD94" s="214" t="s">
        <v>24</v>
      </c>
      <c r="AE94" s="126">
        <f t="shared" si="33"/>
        <v>2.2200000000000002</v>
      </c>
      <c r="AF94" s="126">
        <f t="shared" si="34"/>
        <v>0</v>
      </c>
      <c r="AG94" s="126">
        <f t="shared" si="35"/>
        <v>0</v>
      </c>
      <c r="AH94" s="126">
        <f t="shared" si="36"/>
        <v>0</v>
      </c>
      <c r="AI94" s="126">
        <f t="shared" si="37"/>
        <v>2.2200000000000002</v>
      </c>
    </row>
    <row r="95" spans="1:39" ht="31.5" x14ac:dyDescent="0.25">
      <c r="A95" s="99" t="s">
        <v>153</v>
      </c>
      <c r="B95" s="195" t="s">
        <v>504</v>
      </c>
      <c r="C95" s="97" t="s">
        <v>505</v>
      </c>
      <c r="D95" s="213" t="s">
        <v>520</v>
      </c>
      <c r="E95" s="213" t="s">
        <v>520</v>
      </c>
      <c r="F95" s="222" t="s">
        <v>24</v>
      </c>
      <c r="G95" s="222" t="s">
        <v>24</v>
      </c>
      <c r="H95" s="222" t="s">
        <v>24</v>
      </c>
      <c r="I95" s="214">
        <v>13.944000000000001</v>
      </c>
      <c r="J95" s="214">
        <f>I95</f>
        <v>13.944000000000001</v>
      </c>
      <c r="K95" s="214">
        <v>13.944000000000001</v>
      </c>
      <c r="L95" s="214" t="s">
        <v>24</v>
      </c>
      <c r="M95" s="214" t="s">
        <v>24</v>
      </c>
      <c r="N95" s="214" t="s">
        <v>24</v>
      </c>
      <c r="O95" s="214">
        <f>+K95</f>
        <v>13.944000000000001</v>
      </c>
      <c r="P95" s="214" t="s">
        <v>24</v>
      </c>
      <c r="Q95" s="214" t="s">
        <v>24</v>
      </c>
      <c r="R95" s="214" t="s">
        <v>24</v>
      </c>
      <c r="S95" s="214" t="s">
        <v>24</v>
      </c>
      <c r="T95" s="214" t="s">
        <v>24</v>
      </c>
      <c r="U95" s="214" t="s">
        <v>24</v>
      </c>
      <c r="V95" s="214" t="s">
        <v>24</v>
      </c>
      <c r="W95" s="214" t="s">
        <v>24</v>
      </c>
      <c r="X95" s="214" t="s">
        <v>24</v>
      </c>
      <c r="Y95" s="214" t="s">
        <v>24</v>
      </c>
      <c r="Z95" s="214" t="s">
        <v>24</v>
      </c>
      <c r="AA95" s="214" t="s">
        <v>24</v>
      </c>
      <c r="AB95" s="214" t="s">
        <v>24</v>
      </c>
      <c r="AC95" s="214" t="s">
        <v>24</v>
      </c>
      <c r="AD95" s="214" t="s">
        <v>24</v>
      </c>
      <c r="AE95" s="126">
        <f t="shared" si="33"/>
        <v>13.944000000000001</v>
      </c>
      <c r="AF95" s="126">
        <f t="shared" si="34"/>
        <v>0</v>
      </c>
      <c r="AG95" s="126">
        <f t="shared" si="35"/>
        <v>0</v>
      </c>
      <c r="AH95" s="126">
        <f t="shared" si="36"/>
        <v>0</v>
      </c>
      <c r="AI95" s="126">
        <f t="shared" si="37"/>
        <v>13.944000000000001</v>
      </c>
    </row>
    <row r="96" spans="1:39" s="20" customFormat="1" x14ac:dyDescent="0.25">
      <c r="A96" s="95" t="s">
        <v>154</v>
      </c>
      <c r="B96" s="96" t="s">
        <v>155</v>
      </c>
      <c r="C96" s="95" t="s">
        <v>23</v>
      </c>
      <c r="D96" s="132" t="s">
        <v>24</v>
      </c>
      <c r="E96" s="132" t="s">
        <v>24</v>
      </c>
      <c r="F96" s="224">
        <v>0</v>
      </c>
      <c r="G96" s="223">
        <v>0</v>
      </c>
      <c r="H96" s="223">
        <v>0</v>
      </c>
      <c r="I96" s="4">
        <v>23.087949778611861</v>
      </c>
      <c r="J96" s="4">
        <v>13.97266502661186</v>
      </c>
      <c r="K96" s="126">
        <f t="shared" ref="K96:AD96" si="41">SUM(K97:K98)</f>
        <v>4.187543604</v>
      </c>
      <c r="L96" s="126">
        <f t="shared" si="41"/>
        <v>0</v>
      </c>
      <c r="M96" s="126">
        <f t="shared" si="41"/>
        <v>0</v>
      </c>
      <c r="N96" s="126">
        <f t="shared" si="41"/>
        <v>0</v>
      </c>
      <c r="O96" s="126">
        <f t="shared" si="41"/>
        <v>4.187543604</v>
      </c>
      <c r="P96" s="126">
        <f t="shared" si="41"/>
        <v>2.9427607149158401</v>
      </c>
      <c r="Q96" s="126">
        <f t="shared" si="41"/>
        <v>0</v>
      </c>
      <c r="R96" s="126">
        <f t="shared" si="41"/>
        <v>0</v>
      </c>
      <c r="S96" s="126">
        <f t="shared" si="41"/>
        <v>2.4523005957632003</v>
      </c>
      <c r="T96" s="126">
        <f t="shared" si="41"/>
        <v>0.49046011915263987</v>
      </c>
      <c r="U96" s="126">
        <f t="shared" si="41"/>
        <v>2.6476781153963214</v>
      </c>
      <c r="V96" s="126">
        <f t="shared" si="41"/>
        <v>0</v>
      </c>
      <c r="W96" s="126">
        <f t="shared" si="41"/>
        <v>0</v>
      </c>
      <c r="X96" s="126">
        <f t="shared" si="41"/>
        <v>2.2063984294969345</v>
      </c>
      <c r="Y96" s="126">
        <f t="shared" si="41"/>
        <v>0.44127968589938682</v>
      </c>
      <c r="Z96" s="126">
        <f t="shared" si="41"/>
        <v>0</v>
      </c>
      <c r="AA96" s="126">
        <f t="shared" si="41"/>
        <v>0</v>
      </c>
      <c r="AB96" s="126">
        <f t="shared" si="41"/>
        <v>0</v>
      </c>
      <c r="AC96" s="126">
        <f t="shared" si="41"/>
        <v>0</v>
      </c>
      <c r="AD96" s="126">
        <f t="shared" si="41"/>
        <v>0</v>
      </c>
      <c r="AE96" s="126">
        <f t="shared" si="33"/>
        <v>9.7779824343121611</v>
      </c>
      <c r="AF96" s="126">
        <f t="shared" si="34"/>
        <v>0</v>
      </c>
      <c r="AG96" s="126">
        <f t="shared" si="35"/>
        <v>0</v>
      </c>
      <c r="AH96" s="126">
        <f t="shared" si="36"/>
        <v>4.6586990252601348</v>
      </c>
      <c r="AI96" s="126">
        <f t="shared" si="37"/>
        <v>5.1192834090520272</v>
      </c>
    </row>
    <row r="97" spans="1:35" ht="47.25" x14ac:dyDescent="0.25">
      <c r="A97" s="97" t="s">
        <v>156</v>
      </c>
      <c r="B97" s="195" t="s">
        <v>175</v>
      </c>
      <c r="C97" s="97" t="s">
        <v>176</v>
      </c>
      <c r="D97" s="213">
        <v>2022</v>
      </c>
      <c r="E97" s="213">
        <v>2027</v>
      </c>
      <c r="F97" s="222" t="s">
        <v>24</v>
      </c>
      <c r="G97" s="222" t="s">
        <v>24</v>
      </c>
      <c r="H97" s="222" t="s">
        <v>24</v>
      </c>
      <c r="I97" s="214">
        <v>15.54741042861186</v>
      </c>
      <c r="J97" s="214">
        <v>13.97266502661186</v>
      </c>
      <c r="K97" s="214">
        <v>4.187543604</v>
      </c>
      <c r="L97" s="214">
        <v>0</v>
      </c>
      <c r="M97" s="214">
        <v>0</v>
      </c>
      <c r="N97" s="214">
        <v>0</v>
      </c>
      <c r="O97" s="214">
        <f>+K97</f>
        <v>4.187543604</v>
      </c>
      <c r="P97" s="214">
        <v>2.9427607149158401</v>
      </c>
      <c r="Q97" s="214">
        <v>0</v>
      </c>
      <c r="R97" s="214">
        <v>0</v>
      </c>
      <c r="S97" s="214">
        <f>P97/1.2</f>
        <v>2.4523005957632003</v>
      </c>
      <c r="T97" s="214">
        <f>P97-S97</f>
        <v>0.49046011915263987</v>
      </c>
      <c r="U97" s="214">
        <v>2.6476781153963214</v>
      </c>
      <c r="V97" s="214" t="s">
        <v>24</v>
      </c>
      <c r="W97" s="214" t="s">
        <v>24</v>
      </c>
      <c r="X97" s="214">
        <f>U97/1.2</f>
        <v>2.2063984294969345</v>
      </c>
      <c r="Y97" s="214">
        <f>U97-X97</f>
        <v>0.44127968589938682</v>
      </c>
      <c r="Z97" s="214" t="s">
        <v>24</v>
      </c>
      <c r="AA97" s="214" t="s">
        <v>24</v>
      </c>
      <c r="AB97" s="214" t="s">
        <v>24</v>
      </c>
      <c r="AC97" s="214" t="s">
        <v>24</v>
      </c>
      <c r="AD97" s="214" t="s">
        <v>24</v>
      </c>
      <c r="AE97" s="126">
        <f t="shared" si="33"/>
        <v>9.7779824343121611</v>
      </c>
      <c r="AF97" s="126">
        <f t="shared" si="34"/>
        <v>0</v>
      </c>
      <c r="AG97" s="126">
        <f t="shared" si="35"/>
        <v>0</v>
      </c>
      <c r="AH97" s="126">
        <f t="shared" si="36"/>
        <v>4.6586990252601348</v>
      </c>
      <c r="AI97" s="126">
        <f t="shared" si="37"/>
        <v>5.1192834090520272</v>
      </c>
    </row>
    <row r="98" spans="1:35" ht="31.5" x14ac:dyDescent="0.25">
      <c r="A98" s="97" t="s">
        <v>157</v>
      </c>
      <c r="B98" s="195" t="s">
        <v>452</v>
      </c>
      <c r="C98" s="97" t="s">
        <v>453</v>
      </c>
      <c r="D98" s="213">
        <v>2023</v>
      </c>
      <c r="E98" s="213">
        <v>2024</v>
      </c>
      <c r="F98" s="222" t="s">
        <v>24</v>
      </c>
      <c r="G98" s="222" t="s">
        <v>24</v>
      </c>
      <c r="H98" s="222" t="s">
        <v>24</v>
      </c>
      <c r="I98" s="214">
        <v>7.5405393500000004</v>
      </c>
      <c r="J98" s="214">
        <v>0</v>
      </c>
      <c r="K98" s="214" t="s">
        <v>24</v>
      </c>
      <c r="L98" s="214" t="s">
        <v>24</v>
      </c>
      <c r="M98" s="214" t="s">
        <v>24</v>
      </c>
      <c r="N98" s="214" t="s">
        <v>24</v>
      </c>
      <c r="O98" s="214" t="s">
        <v>24</v>
      </c>
      <c r="P98" s="214" t="s">
        <v>24</v>
      </c>
      <c r="Q98" s="214" t="s">
        <v>24</v>
      </c>
      <c r="R98" s="214" t="s">
        <v>24</v>
      </c>
      <c r="S98" s="214" t="s">
        <v>24</v>
      </c>
      <c r="T98" s="214" t="s">
        <v>24</v>
      </c>
      <c r="U98" s="214" t="s">
        <v>24</v>
      </c>
      <c r="V98" s="214" t="s">
        <v>24</v>
      </c>
      <c r="W98" s="214" t="s">
        <v>24</v>
      </c>
      <c r="X98" s="214" t="s">
        <v>24</v>
      </c>
      <c r="Y98" s="214" t="s">
        <v>24</v>
      </c>
      <c r="Z98" s="214" t="s">
        <v>24</v>
      </c>
      <c r="AA98" s="214" t="s">
        <v>24</v>
      </c>
      <c r="AB98" s="214" t="s">
        <v>24</v>
      </c>
      <c r="AC98" s="214" t="s">
        <v>24</v>
      </c>
      <c r="AD98" s="214" t="s">
        <v>24</v>
      </c>
      <c r="AE98" s="126">
        <f t="shared" si="33"/>
        <v>0</v>
      </c>
      <c r="AF98" s="126">
        <f t="shared" si="34"/>
        <v>0</v>
      </c>
      <c r="AG98" s="126">
        <f t="shared" si="35"/>
        <v>0</v>
      </c>
      <c r="AH98" s="126">
        <f t="shared" si="36"/>
        <v>0</v>
      </c>
      <c r="AI98" s="126">
        <f t="shared" si="37"/>
        <v>0</v>
      </c>
    </row>
    <row r="99" spans="1:35" s="20" customFormat="1" ht="31.5" x14ac:dyDescent="0.25">
      <c r="A99" s="95" t="s">
        <v>158</v>
      </c>
      <c r="B99" s="96" t="s">
        <v>159</v>
      </c>
      <c r="C99" s="95" t="s">
        <v>23</v>
      </c>
      <c r="D99" s="132" t="s">
        <v>24</v>
      </c>
      <c r="E99" s="132" t="s">
        <v>24</v>
      </c>
      <c r="F99" s="223">
        <v>0</v>
      </c>
      <c r="G99" s="223">
        <v>0</v>
      </c>
      <c r="H99" s="223">
        <v>0</v>
      </c>
      <c r="I99" s="4">
        <v>69.606600040000004</v>
      </c>
      <c r="J99" s="4">
        <v>34.198288359999992</v>
      </c>
      <c r="K99" s="126">
        <f t="shared" ref="K99:O99" si="42">+SUM(K100:K109)</f>
        <v>11.2526145</v>
      </c>
      <c r="L99" s="126">
        <f t="shared" si="42"/>
        <v>0</v>
      </c>
      <c r="M99" s="126">
        <f t="shared" si="42"/>
        <v>0</v>
      </c>
      <c r="N99" s="126">
        <f t="shared" si="42"/>
        <v>0</v>
      </c>
      <c r="O99" s="126">
        <f t="shared" si="42"/>
        <v>11.2526145</v>
      </c>
      <c r="P99" s="126">
        <f>+SUM(P100:P110)</f>
        <v>142.08590520000001</v>
      </c>
      <c r="Q99" s="126">
        <f t="shared" ref="Q99:AD99" si="43">+SUM(Q100:Q110)</f>
        <v>0</v>
      </c>
      <c r="R99" s="126">
        <f t="shared" si="43"/>
        <v>0</v>
      </c>
      <c r="S99" s="126">
        <f t="shared" si="43"/>
        <v>0</v>
      </c>
      <c r="T99" s="126">
        <f t="shared" si="43"/>
        <v>142.08590520000001</v>
      </c>
      <c r="U99" s="126">
        <f t="shared" si="43"/>
        <v>120</v>
      </c>
      <c r="V99" s="126">
        <f t="shared" si="43"/>
        <v>0</v>
      </c>
      <c r="W99" s="126">
        <f t="shared" si="43"/>
        <v>0</v>
      </c>
      <c r="X99" s="126">
        <f t="shared" si="43"/>
        <v>0</v>
      </c>
      <c r="Y99" s="126">
        <f t="shared" si="43"/>
        <v>120</v>
      </c>
      <c r="Z99" s="126">
        <f t="shared" si="43"/>
        <v>120</v>
      </c>
      <c r="AA99" s="126">
        <f t="shared" si="43"/>
        <v>0</v>
      </c>
      <c r="AB99" s="126">
        <f t="shared" si="43"/>
        <v>0</v>
      </c>
      <c r="AC99" s="126">
        <f t="shared" si="43"/>
        <v>0</v>
      </c>
      <c r="AD99" s="126">
        <f t="shared" si="43"/>
        <v>120</v>
      </c>
      <c r="AE99" s="126">
        <f t="shared" si="33"/>
        <v>393.33851970000001</v>
      </c>
      <c r="AF99" s="126">
        <f t="shared" si="34"/>
        <v>0</v>
      </c>
      <c r="AG99" s="126">
        <f t="shared" si="35"/>
        <v>0</v>
      </c>
      <c r="AH99" s="126">
        <f t="shared" si="36"/>
        <v>0</v>
      </c>
      <c r="AI99" s="126">
        <f t="shared" si="37"/>
        <v>393.33851970000001</v>
      </c>
    </row>
    <row r="100" spans="1:35" x14ac:dyDescent="0.25">
      <c r="A100" s="97" t="s">
        <v>160</v>
      </c>
      <c r="B100" s="195" t="s">
        <v>454</v>
      </c>
      <c r="C100" s="97" t="s">
        <v>458</v>
      </c>
      <c r="D100" s="213">
        <v>2023</v>
      </c>
      <c r="E100" s="213" t="s">
        <v>522</v>
      </c>
      <c r="F100" s="222" t="s">
        <v>24</v>
      </c>
      <c r="G100" s="222" t="s">
        <v>24</v>
      </c>
      <c r="H100" s="222" t="s">
        <v>24</v>
      </c>
      <c r="I100" s="214">
        <v>7.1204708400000003</v>
      </c>
      <c r="J100" s="214">
        <v>0</v>
      </c>
      <c r="K100" s="214" t="s">
        <v>24</v>
      </c>
      <c r="L100" s="214" t="s">
        <v>24</v>
      </c>
      <c r="M100" s="214" t="s">
        <v>24</v>
      </c>
      <c r="N100" s="214" t="s">
        <v>24</v>
      </c>
      <c r="O100" s="214" t="s">
        <v>24</v>
      </c>
      <c r="P100" s="214" t="s">
        <v>24</v>
      </c>
      <c r="Q100" s="214" t="s">
        <v>24</v>
      </c>
      <c r="R100" s="214" t="s">
        <v>24</v>
      </c>
      <c r="S100" s="214" t="s">
        <v>24</v>
      </c>
      <c r="T100" s="214" t="s">
        <v>24</v>
      </c>
      <c r="U100" s="214" t="s">
        <v>24</v>
      </c>
      <c r="V100" s="214" t="s">
        <v>24</v>
      </c>
      <c r="W100" s="214" t="s">
        <v>24</v>
      </c>
      <c r="X100" s="214" t="s">
        <v>24</v>
      </c>
      <c r="Y100" s="214" t="s">
        <v>24</v>
      </c>
      <c r="Z100" s="214" t="s">
        <v>24</v>
      </c>
      <c r="AA100" s="214" t="s">
        <v>24</v>
      </c>
      <c r="AB100" s="214" t="s">
        <v>24</v>
      </c>
      <c r="AC100" s="214" t="s">
        <v>24</v>
      </c>
      <c r="AD100" s="214" t="s">
        <v>24</v>
      </c>
      <c r="AE100" s="126">
        <f t="shared" si="33"/>
        <v>0</v>
      </c>
      <c r="AF100" s="126">
        <f t="shared" si="34"/>
        <v>0</v>
      </c>
      <c r="AG100" s="126">
        <f t="shared" si="35"/>
        <v>0</v>
      </c>
      <c r="AH100" s="126">
        <f t="shared" si="36"/>
        <v>0</v>
      </c>
      <c r="AI100" s="126">
        <f t="shared" si="37"/>
        <v>0</v>
      </c>
    </row>
    <row r="101" spans="1:35" ht="31.5" x14ac:dyDescent="0.25">
      <c r="A101" s="97" t="s">
        <v>161</v>
      </c>
      <c r="B101" s="195" t="s">
        <v>455</v>
      </c>
      <c r="C101" s="97" t="s">
        <v>459</v>
      </c>
      <c r="D101" s="213">
        <v>2023</v>
      </c>
      <c r="E101" s="213" t="s">
        <v>522</v>
      </c>
      <c r="F101" s="222" t="s">
        <v>24</v>
      </c>
      <c r="G101" s="222" t="s">
        <v>24</v>
      </c>
      <c r="H101" s="222" t="s">
        <v>24</v>
      </c>
      <c r="I101" s="214">
        <v>1.5441333300000004</v>
      </c>
      <c r="J101" s="214">
        <v>0</v>
      </c>
      <c r="K101" s="214" t="s">
        <v>24</v>
      </c>
      <c r="L101" s="214" t="s">
        <v>24</v>
      </c>
      <c r="M101" s="214" t="s">
        <v>24</v>
      </c>
      <c r="N101" s="214" t="s">
        <v>24</v>
      </c>
      <c r="O101" s="214" t="s">
        <v>24</v>
      </c>
      <c r="P101" s="214" t="s">
        <v>24</v>
      </c>
      <c r="Q101" s="214" t="s">
        <v>24</v>
      </c>
      <c r="R101" s="214" t="s">
        <v>24</v>
      </c>
      <c r="S101" s="214" t="s">
        <v>24</v>
      </c>
      <c r="T101" s="214" t="s">
        <v>24</v>
      </c>
      <c r="U101" s="214" t="s">
        <v>24</v>
      </c>
      <c r="V101" s="214" t="s">
        <v>24</v>
      </c>
      <c r="W101" s="214" t="s">
        <v>24</v>
      </c>
      <c r="X101" s="214" t="s">
        <v>24</v>
      </c>
      <c r="Y101" s="214" t="s">
        <v>24</v>
      </c>
      <c r="Z101" s="214" t="s">
        <v>24</v>
      </c>
      <c r="AA101" s="214" t="s">
        <v>24</v>
      </c>
      <c r="AB101" s="214" t="s">
        <v>24</v>
      </c>
      <c r="AC101" s="214" t="s">
        <v>24</v>
      </c>
      <c r="AD101" s="214" t="s">
        <v>24</v>
      </c>
      <c r="AE101" s="126">
        <f t="shared" ref="AE101:AE105" si="44">+SUM(K101,P101,U101,Z101)</f>
        <v>0</v>
      </c>
      <c r="AF101" s="126">
        <f t="shared" ref="AF101:AF105" si="45">+SUM(L101,Q101,V101,AA101)</f>
        <v>0</v>
      </c>
      <c r="AG101" s="126">
        <f t="shared" ref="AG101:AG105" si="46">+SUM(M101,R101,W101,AB101)</f>
        <v>0</v>
      </c>
      <c r="AH101" s="126">
        <f t="shared" ref="AH101:AH105" si="47">+SUM(N101,S101,X101,AC101)</f>
        <v>0</v>
      </c>
      <c r="AI101" s="126">
        <f t="shared" ref="AI101:AI105" si="48">+SUM(O101,T101,Y101,AD101)</f>
        <v>0</v>
      </c>
    </row>
    <row r="102" spans="1:35" ht="31.5" x14ac:dyDescent="0.25">
      <c r="A102" s="97" t="s">
        <v>162</v>
      </c>
      <c r="B102" s="195" t="s">
        <v>177</v>
      </c>
      <c r="C102" s="97" t="s">
        <v>178</v>
      </c>
      <c r="D102" s="213">
        <v>2022</v>
      </c>
      <c r="E102" s="213" t="s">
        <v>522</v>
      </c>
      <c r="F102" s="222" t="s">
        <v>24</v>
      </c>
      <c r="G102" s="222" t="s">
        <v>24</v>
      </c>
      <c r="H102" s="222" t="s">
        <v>24</v>
      </c>
      <c r="I102" s="214">
        <v>3.8728831700000002</v>
      </c>
      <c r="J102" s="214">
        <v>0</v>
      </c>
      <c r="K102" s="214" t="s">
        <v>24</v>
      </c>
      <c r="L102" s="214" t="s">
        <v>24</v>
      </c>
      <c r="M102" s="214" t="s">
        <v>24</v>
      </c>
      <c r="N102" s="214" t="s">
        <v>24</v>
      </c>
      <c r="O102" s="214" t="s">
        <v>24</v>
      </c>
      <c r="P102" s="214" t="s">
        <v>24</v>
      </c>
      <c r="Q102" s="214" t="s">
        <v>24</v>
      </c>
      <c r="R102" s="214" t="s">
        <v>24</v>
      </c>
      <c r="S102" s="214" t="s">
        <v>24</v>
      </c>
      <c r="T102" s="214" t="s">
        <v>24</v>
      </c>
      <c r="U102" s="214" t="s">
        <v>24</v>
      </c>
      <c r="V102" s="214" t="s">
        <v>24</v>
      </c>
      <c r="W102" s="214" t="s">
        <v>24</v>
      </c>
      <c r="X102" s="214" t="s">
        <v>24</v>
      </c>
      <c r="Y102" s="214" t="s">
        <v>24</v>
      </c>
      <c r="Z102" s="214" t="s">
        <v>24</v>
      </c>
      <c r="AA102" s="214" t="s">
        <v>24</v>
      </c>
      <c r="AB102" s="214" t="s">
        <v>24</v>
      </c>
      <c r="AC102" s="214" t="s">
        <v>24</v>
      </c>
      <c r="AD102" s="214" t="s">
        <v>24</v>
      </c>
      <c r="AE102" s="126">
        <f t="shared" si="44"/>
        <v>0</v>
      </c>
      <c r="AF102" s="126">
        <f t="shared" si="45"/>
        <v>0</v>
      </c>
      <c r="AG102" s="126">
        <f t="shared" si="46"/>
        <v>0</v>
      </c>
      <c r="AH102" s="126">
        <f t="shared" si="47"/>
        <v>0</v>
      </c>
      <c r="AI102" s="126">
        <f t="shared" si="48"/>
        <v>0</v>
      </c>
    </row>
    <row r="103" spans="1:35" x14ac:dyDescent="0.25">
      <c r="A103" s="97" t="s">
        <v>456</v>
      </c>
      <c r="B103" s="195" t="s">
        <v>466</v>
      </c>
      <c r="C103" s="97" t="s">
        <v>469</v>
      </c>
      <c r="D103" s="213">
        <v>2024</v>
      </c>
      <c r="E103" s="213" t="s">
        <v>520</v>
      </c>
      <c r="F103" s="222" t="s">
        <v>24</v>
      </c>
      <c r="G103" s="222" t="s">
        <v>24</v>
      </c>
      <c r="H103" s="222" t="s">
        <v>24</v>
      </c>
      <c r="I103" s="214">
        <v>3.1595999999999997</v>
      </c>
      <c r="J103" s="214">
        <v>1.02576866</v>
      </c>
      <c r="K103" s="214">
        <v>0.16600000000000001</v>
      </c>
      <c r="L103" s="214" t="s">
        <v>24</v>
      </c>
      <c r="M103" s="214" t="s">
        <v>24</v>
      </c>
      <c r="N103" s="214" t="s">
        <v>24</v>
      </c>
      <c r="O103" s="214">
        <f>+K103</f>
        <v>0.16600000000000001</v>
      </c>
      <c r="P103" s="214" t="s">
        <v>24</v>
      </c>
      <c r="Q103" s="214" t="s">
        <v>24</v>
      </c>
      <c r="R103" s="214" t="s">
        <v>24</v>
      </c>
      <c r="S103" s="214" t="s">
        <v>24</v>
      </c>
      <c r="T103" s="214" t="s">
        <v>24</v>
      </c>
      <c r="U103" s="214" t="s">
        <v>24</v>
      </c>
      <c r="V103" s="214" t="s">
        <v>24</v>
      </c>
      <c r="W103" s="214" t="s">
        <v>24</v>
      </c>
      <c r="X103" s="214" t="s">
        <v>24</v>
      </c>
      <c r="Y103" s="214" t="s">
        <v>24</v>
      </c>
      <c r="Z103" s="214" t="s">
        <v>24</v>
      </c>
      <c r="AA103" s="214" t="s">
        <v>24</v>
      </c>
      <c r="AB103" s="214" t="s">
        <v>24</v>
      </c>
      <c r="AC103" s="214" t="s">
        <v>24</v>
      </c>
      <c r="AD103" s="214" t="s">
        <v>24</v>
      </c>
      <c r="AE103" s="126">
        <f t="shared" si="44"/>
        <v>0.16600000000000001</v>
      </c>
      <c r="AF103" s="126">
        <f t="shared" si="45"/>
        <v>0</v>
      </c>
      <c r="AG103" s="126">
        <f t="shared" si="46"/>
        <v>0</v>
      </c>
      <c r="AH103" s="126">
        <f t="shared" si="47"/>
        <v>0</v>
      </c>
      <c r="AI103" s="126">
        <f t="shared" si="48"/>
        <v>0.16600000000000001</v>
      </c>
    </row>
    <row r="104" spans="1:35" x14ac:dyDescent="0.25">
      <c r="A104" s="97" t="s">
        <v>457</v>
      </c>
      <c r="B104" s="195" t="s">
        <v>467</v>
      </c>
      <c r="C104" s="97" t="s">
        <v>470</v>
      </c>
      <c r="D104" s="213">
        <v>2024</v>
      </c>
      <c r="E104" s="213">
        <v>2024</v>
      </c>
      <c r="F104" s="222" t="s">
        <v>24</v>
      </c>
      <c r="G104" s="222" t="s">
        <v>24</v>
      </c>
      <c r="H104" s="222" t="s">
        <v>24</v>
      </c>
      <c r="I104" s="214">
        <v>2.2799999999999998</v>
      </c>
      <c r="J104" s="214">
        <v>0</v>
      </c>
      <c r="K104" s="214" t="s">
        <v>24</v>
      </c>
      <c r="L104" s="214" t="s">
        <v>24</v>
      </c>
      <c r="M104" s="214" t="s">
        <v>24</v>
      </c>
      <c r="N104" s="214" t="s">
        <v>24</v>
      </c>
      <c r="O104" s="214" t="s">
        <v>24</v>
      </c>
      <c r="P104" s="214" t="s">
        <v>24</v>
      </c>
      <c r="Q104" s="214" t="s">
        <v>24</v>
      </c>
      <c r="R104" s="214" t="s">
        <v>24</v>
      </c>
      <c r="S104" s="214" t="s">
        <v>24</v>
      </c>
      <c r="T104" s="214" t="s">
        <v>24</v>
      </c>
      <c r="U104" s="214" t="s">
        <v>24</v>
      </c>
      <c r="V104" s="214" t="s">
        <v>24</v>
      </c>
      <c r="W104" s="214" t="s">
        <v>24</v>
      </c>
      <c r="X104" s="214" t="s">
        <v>24</v>
      </c>
      <c r="Y104" s="214" t="s">
        <v>24</v>
      </c>
      <c r="Z104" s="214" t="s">
        <v>24</v>
      </c>
      <c r="AA104" s="214" t="s">
        <v>24</v>
      </c>
      <c r="AB104" s="214" t="s">
        <v>24</v>
      </c>
      <c r="AC104" s="214" t="s">
        <v>24</v>
      </c>
      <c r="AD104" s="214" t="s">
        <v>24</v>
      </c>
      <c r="AE104" s="126">
        <f t="shared" si="44"/>
        <v>0</v>
      </c>
      <c r="AF104" s="126">
        <f t="shared" si="45"/>
        <v>0</v>
      </c>
      <c r="AG104" s="126">
        <f t="shared" si="46"/>
        <v>0</v>
      </c>
      <c r="AH104" s="126">
        <f t="shared" si="47"/>
        <v>0</v>
      </c>
      <c r="AI104" s="126">
        <f t="shared" si="48"/>
        <v>0</v>
      </c>
    </row>
    <row r="105" spans="1:35" x14ac:dyDescent="0.25">
      <c r="A105" s="97" t="s">
        <v>464</v>
      </c>
      <c r="B105" s="195" t="s">
        <v>468</v>
      </c>
      <c r="C105" s="97" t="s">
        <v>471</v>
      </c>
      <c r="D105" s="213">
        <v>2024</v>
      </c>
      <c r="E105" s="213" t="s">
        <v>520</v>
      </c>
      <c r="F105" s="222" t="s">
        <v>24</v>
      </c>
      <c r="G105" s="222" t="s">
        <v>24</v>
      </c>
      <c r="H105" s="222" t="s">
        <v>24</v>
      </c>
      <c r="I105" s="214">
        <v>18.456993000000001</v>
      </c>
      <c r="J105" s="214">
        <v>0</v>
      </c>
      <c r="K105" s="214" t="s">
        <v>24</v>
      </c>
      <c r="L105" s="214" t="s">
        <v>24</v>
      </c>
      <c r="M105" s="214" t="s">
        <v>24</v>
      </c>
      <c r="N105" s="214" t="s">
        <v>24</v>
      </c>
      <c r="O105" s="214" t="s">
        <v>24</v>
      </c>
      <c r="P105" s="214" t="s">
        <v>24</v>
      </c>
      <c r="Q105" s="214" t="s">
        <v>24</v>
      </c>
      <c r="R105" s="214" t="s">
        <v>24</v>
      </c>
      <c r="S105" s="214" t="s">
        <v>24</v>
      </c>
      <c r="T105" s="214" t="s">
        <v>24</v>
      </c>
      <c r="U105" s="214" t="s">
        <v>24</v>
      </c>
      <c r="V105" s="214" t="s">
        <v>24</v>
      </c>
      <c r="W105" s="214" t="s">
        <v>24</v>
      </c>
      <c r="X105" s="214" t="s">
        <v>24</v>
      </c>
      <c r="Y105" s="214" t="s">
        <v>24</v>
      </c>
      <c r="Z105" s="214" t="s">
        <v>24</v>
      </c>
      <c r="AA105" s="214" t="s">
        <v>24</v>
      </c>
      <c r="AB105" s="214" t="s">
        <v>24</v>
      </c>
      <c r="AC105" s="214" t="s">
        <v>24</v>
      </c>
      <c r="AD105" s="214" t="s">
        <v>24</v>
      </c>
      <c r="AE105" s="126">
        <f t="shared" si="44"/>
        <v>0</v>
      </c>
      <c r="AF105" s="126">
        <f t="shared" si="45"/>
        <v>0</v>
      </c>
      <c r="AG105" s="126">
        <f t="shared" si="46"/>
        <v>0</v>
      </c>
      <c r="AH105" s="126">
        <f t="shared" si="47"/>
        <v>0</v>
      </c>
      <c r="AI105" s="126">
        <f t="shared" si="48"/>
        <v>0</v>
      </c>
    </row>
    <row r="106" spans="1:35" x14ac:dyDescent="0.25">
      <c r="A106" s="97" t="s">
        <v>465</v>
      </c>
      <c r="B106" s="195" t="s">
        <v>506</v>
      </c>
      <c r="C106" s="97" t="s">
        <v>507</v>
      </c>
      <c r="D106" s="213" t="s">
        <v>520</v>
      </c>
      <c r="E106" s="213" t="s">
        <v>520</v>
      </c>
      <c r="F106" s="222" t="s">
        <v>24</v>
      </c>
      <c r="G106" s="222" t="s">
        <v>24</v>
      </c>
      <c r="H106" s="222" t="s">
        <v>24</v>
      </c>
      <c r="I106" s="214">
        <v>5.5718185</v>
      </c>
      <c r="J106" s="214">
        <f>I106</f>
        <v>5.5718185</v>
      </c>
      <c r="K106" s="214">
        <v>5.5718185</v>
      </c>
      <c r="L106" s="214" t="s">
        <v>24</v>
      </c>
      <c r="M106" s="214" t="s">
        <v>24</v>
      </c>
      <c r="N106" s="214" t="s">
        <v>24</v>
      </c>
      <c r="O106" s="214">
        <f>+K106</f>
        <v>5.5718185</v>
      </c>
      <c r="P106" s="214" t="s">
        <v>24</v>
      </c>
      <c r="Q106" s="214" t="s">
        <v>24</v>
      </c>
      <c r="R106" s="214" t="s">
        <v>24</v>
      </c>
      <c r="S106" s="214" t="s">
        <v>24</v>
      </c>
      <c r="T106" s="214" t="s">
        <v>24</v>
      </c>
      <c r="U106" s="214" t="s">
        <v>24</v>
      </c>
      <c r="V106" s="214" t="s">
        <v>24</v>
      </c>
      <c r="W106" s="214" t="s">
        <v>24</v>
      </c>
      <c r="X106" s="214" t="s">
        <v>24</v>
      </c>
      <c r="Y106" s="214" t="s">
        <v>24</v>
      </c>
      <c r="Z106" s="214" t="s">
        <v>24</v>
      </c>
      <c r="AA106" s="214" t="s">
        <v>24</v>
      </c>
      <c r="AB106" s="214" t="s">
        <v>24</v>
      </c>
      <c r="AC106" s="214" t="s">
        <v>24</v>
      </c>
      <c r="AD106" s="214" t="s">
        <v>24</v>
      </c>
      <c r="AE106" s="126">
        <f t="shared" si="33"/>
        <v>5.5718185</v>
      </c>
      <c r="AF106" s="126">
        <f t="shared" si="34"/>
        <v>0</v>
      </c>
      <c r="AG106" s="126">
        <f t="shared" si="35"/>
        <v>0</v>
      </c>
      <c r="AH106" s="126">
        <f t="shared" si="36"/>
        <v>0</v>
      </c>
      <c r="AI106" s="126">
        <f t="shared" si="37"/>
        <v>5.5718185</v>
      </c>
    </row>
    <row r="107" spans="1:35" x14ac:dyDescent="0.25">
      <c r="A107" s="97" t="s">
        <v>508</v>
      </c>
      <c r="B107" s="195" t="s">
        <v>509</v>
      </c>
      <c r="C107" s="97" t="s">
        <v>510</v>
      </c>
      <c r="D107" s="213" t="s">
        <v>520</v>
      </c>
      <c r="E107" s="213" t="s">
        <v>520</v>
      </c>
      <c r="F107" s="222" t="s">
        <v>24</v>
      </c>
      <c r="G107" s="222" t="s">
        <v>24</v>
      </c>
      <c r="H107" s="222" t="s">
        <v>24</v>
      </c>
      <c r="I107" s="214">
        <v>1</v>
      </c>
      <c r="J107" s="214">
        <f t="shared" ref="J107:J110" si="49">I107</f>
        <v>1</v>
      </c>
      <c r="K107" s="214">
        <v>1</v>
      </c>
      <c r="L107" s="214" t="s">
        <v>24</v>
      </c>
      <c r="M107" s="214" t="s">
        <v>24</v>
      </c>
      <c r="N107" s="214" t="s">
        <v>24</v>
      </c>
      <c r="O107" s="214">
        <f>+K107</f>
        <v>1</v>
      </c>
      <c r="P107" s="214" t="s">
        <v>24</v>
      </c>
      <c r="Q107" s="214" t="s">
        <v>24</v>
      </c>
      <c r="R107" s="214" t="s">
        <v>24</v>
      </c>
      <c r="S107" s="214" t="s">
        <v>24</v>
      </c>
      <c r="T107" s="214" t="s">
        <v>24</v>
      </c>
      <c r="U107" s="214" t="s">
        <v>24</v>
      </c>
      <c r="V107" s="214" t="s">
        <v>24</v>
      </c>
      <c r="W107" s="214" t="s">
        <v>24</v>
      </c>
      <c r="X107" s="214" t="s">
        <v>24</v>
      </c>
      <c r="Y107" s="214" t="s">
        <v>24</v>
      </c>
      <c r="Z107" s="214" t="s">
        <v>24</v>
      </c>
      <c r="AA107" s="214" t="s">
        <v>24</v>
      </c>
      <c r="AB107" s="214" t="s">
        <v>24</v>
      </c>
      <c r="AC107" s="214" t="s">
        <v>24</v>
      </c>
      <c r="AD107" s="214" t="s">
        <v>24</v>
      </c>
      <c r="AE107" s="126">
        <f t="shared" si="33"/>
        <v>1</v>
      </c>
      <c r="AF107" s="126">
        <f t="shared" si="34"/>
        <v>0</v>
      </c>
      <c r="AG107" s="126">
        <f t="shared" si="35"/>
        <v>0</v>
      </c>
      <c r="AH107" s="126">
        <f t="shared" si="36"/>
        <v>0</v>
      </c>
      <c r="AI107" s="126">
        <f t="shared" si="37"/>
        <v>1</v>
      </c>
    </row>
    <row r="108" spans="1:35" ht="31.5" x14ac:dyDescent="0.25">
      <c r="A108" s="97" t="s">
        <v>511</v>
      </c>
      <c r="B108" s="195" t="s">
        <v>512</v>
      </c>
      <c r="C108" s="97" t="s">
        <v>513</v>
      </c>
      <c r="D108" s="213" t="s">
        <v>520</v>
      </c>
      <c r="E108" s="213" t="s">
        <v>520</v>
      </c>
      <c r="F108" s="222" t="s">
        <v>24</v>
      </c>
      <c r="G108" s="222" t="s">
        <v>24</v>
      </c>
      <c r="H108" s="222" t="s">
        <v>24</v>
      </c>
      <c r="I108" s="214">
        <v>0.38532120000000003</v>
      </c>
      <c r="J108" s="214">
        <f t="shared" si="49"/>
        <v>0.38532120000000003</v>
      </c>
      <c r="K108" s="214">
        <v>0.38532120000000003</v>
      </c>
      <c r="L108" s="214" t="s">
        <v>24</v>
      </c>
      <c r="M108" s="214" t="s">
        <v>24</v>
      </c>
      <c r="N108" s="214" t="s">
        <v>24</v>
      </c>
      <c r="O108" s="214">
        <f>+K108</f>
        <v>0.38532120000000003</v>
      </c>
      <c r="P108" s="214" t="s">
        <v>24</v>
      </c>
      <c r="Q108" s="214" t="s">
        <v>24</v>
      </c>
      <c r="R108" s="214" t="s">
        <v>24</v>
      </c>
      <c r="S108" s="214" t="s">
        <v>24</v>
      </c>
      <c r="T108" s="214" t="s">
        <v>24</v>
      </c>
      <c r="U108" s="214" t="s">
        <v>24</v>
      </c>
      <c r="V108" s="214" t="s">
        <v>24</v>
      </c>
      <c r="W108" s="214" t="s">
        <v>24</v>
      </c>
      <c r="X108" s="214" t="s">
        <v>24</v>
      </c>
      <c r="Y108" s="214" t="s">
        <v>24</v>
      </c>
      <c r="Z108" s="214" t="s">
        <v>24</v>
      </c>
      <c r="AA108" s="214" t="s">
        <v>24</v>
      </c>
      <c r="AB108" s="214" t="s">
        <v>24</v>
      </c>
      <c r="AC108" s="214" t="s">
        <v>24</v>
      </c>
      <c r="AD108" s="214" t="s">
        <v>24</v>
      </c>
      <c r="AE108" s="126">
        <f t="shared" si="33"/>
        <v>0.38532120000000003</v>
      </c>
      <c r="AF108" s="126">
        <f t="shared" si="34"/>
        <v>0</v>
      </c>
      <c r="AG108" s="126">
        <f t="shared" si="35"/>
        <v>0</v>
      </c>
      <c r="AH108" s="126">
        <f t="shared" si="36"/>
        <v>0</v>
      </c>
      <c r="AI108" s="126">
        <f t="shared" si="37"/>
        <v>0.38532120000000003</v>
      </c>
    </row>
    <row r="109" spans="1:35" ht="47.25" x14ac:dyDescent="0.25">
      <c r="A109" s="97" t="s">
        <v>514</v>
      </c>
      <c r="B109" s="195" t="s">
        <v>515</v>
      </c>
      <c r="C109" s="97" t="s">
        <v>516</v>
      </c>
      <c r="D109" s="213" t="s">
        <v>520</v>
      </c>
      <c r="E109" s="213" t="s">
        <v>521</v>
      </c>
      <c r="F109" s="222" t="s">
        <v>24</v>
      </c>
      <c r="G109" s="222" t="s">
        <v>24</v>
      </c>
      <c r="H109" s="222" t="s">
        <v>24</v>
      </c>
      <c r="I109" s="214">
        <v>26.21538</v>
      </c>
      <c r="J109" s="214">
        <f t="shared" si="49"/>
        <v>26.21538</v>
      </c>
      <c r="K109" s="214">
        <v>4.1294747999999997</v>
      </c>
      <c r="L109" s="214" t="s">
        <v>24</v>
      </c>
      <c r="M109" s="214" t="s">
        <v>24</v>
      </c>
      <c r="N109" s="214" t="s">
        <v>24</v>
      </c>
      <c r="O109" s="214">
        <f>+K109</f>
        <v>4.1294747999999997</v>
      </c>
      <c r="P109" s="214">
        <v>22.085905199999999</v>
      </c>
      <c r="Q109" s="214" t="s">
        <v>24</v>
      </c>
      <c r="R109" s="214" t="s">
        <v>24</v>
      </c>
      <c r="S109" s="214" t="s">
        <v>24</v>
      </c>
      <c r="T109" s="214">
        <f>+P109</f>
        <v>22.085905199999999</v>
      </c>
      <c r="U109" s="214" t="s">
        <v>24</v>
      </c>
      <c r="V109" s="214" t="s">
        <v>24</v>
      </c>
      <c r="W109" s="214" t="s">
        <v>24</v>
      </c>
      <c r="X109" s="214" t="s">
        <v>24</v>
      </c>
      <c r="Y109" s="214" t="s">
        <v>24</v>
      </c>
      <c r="Z109" s="214" t="s">
        <v>24</v>
      </c>
      <c r="AA109" s="214" t="s">
        <v>24</v>
      </c>
      <c r="AB109" s="214" t="s">
        <v>24</v>
      </c>
      <c r="AC109" s="214" t="s">
        <v>24</v>
      </c>
      <c r="AD109" s="214" t="s">
        <v>24</v>
      </c>
      <c r="AE109" s="126">
        <f t="shared" si="33"/>
        <v>26.21538</v>
      </c>
      <c r="AF109" s="126">
        <f t="shared" si="34"/>
        <v>0</v>
      </c>
      <c r="AG109" s="126">
        <f t="shared" si="35"/>
        <v>0</v>
      </c>
      <c r="AH109" s="126">
        <f t="shared" si="36"/>
        <v>0</v>
      </c>
      <c r="AI109" s="126">
        <f t="shared" si="37"/>
        <v>26.21538</v>
      </c>
    </row>
    <row r="110" spans="1:35" x14ac:dyDescent="0.25">
      <c r="A110" s="97" t="s">
        <v>517</v>
      </c>
      <c r="B110" s="195" t="s">
        <v>518</v>
      </c>
      <c r="C110" s="97" t="s">
        <v>519</v>
      </c>
      <c r="D110" s="213" t="s">
        <v>521</v>
      </c>
      <c r="E110" s="213" t="s">
        <v>524</v>
      </c>
      <c r="F110" s="222" t="s">
        <v>24</v>
      </c>
      <c r="G110" s="222" t="s">
        <v>24</v>
      </c>
      <c r="H110" s="222" t="s">
        <v>24</v>
      </c>
      <c r="I110" s="214">
        <v>360</v>
      </c>
      <c r="J110" s="214">
        <f t="shared" si="49"/>
        <v>360</v>
      </c>
      <c r="K110" s="214" t="s">
        <v>24</v>
      </c>
      <c r="L110" s="214" t="s">
        <v>24</v>
      </c>
      <c r="M110" s="214" t="s">
        <v>24</v>
      </c>
      <c r="N110" s="214" t="s">
        <v>24</v>
      </c>
      <c r="O110" s="214" t="s">
        <v>24</v>
      </c>
      <c r="P110" s="214">
        <f>+T110</f>
        <v>120</v>
      </c>
      <c r="Q110" s="214" t="s">
        <v>24</v>
      </c>
      <c r="R110" s="214" t="s">
        <v>24</v>
      </c>
      <c r="S110" s="214" t="s">
        <v>24</v>
      </c>
      <c r="T110" s="214">
        <v>120</v>
      </c>
      <c r="U110" s="214">
        <f>+Y110</f>
        <v>120</v>
      </c>
      <c r="V110" s="214" t="s">
        <v>24</v>
      </c>
      <c r="W110" s="214" t="s">
        <v>24</v>
      </c>
      <c r="X110" s="214" t="s">
        <v>24</v>
      </c>
      <c r="Y110" s="214">
        <v>120</v>
      </c>
      <c r="Z110" s="214">
        <f>+AD110</f>
        <v>120</v>
      </c>
      <c r="AA110" s="214" t="s">
        <v>24</v>
      </c>
      <c r="AB110" s="214" t="s">
        <v>24</v>
      </c>
      <c r="AC110" s="214" t="s">
        <v>24</v>
      </c>
      <c r="AD110" s="214">
        <v>120</v>
      </c>
      <c r="AE110" s="126">
        <f t="shared" si="33"/>
        <v>360</v>
      </c>
      <c r="AF110" s="126">
        <f t="shared" si="34"/>
        <v>0</v>
      </c>
      <c r="AG110" s="126">
        <f t="shared" si="35"/>
        <v>0</v>
      </c>
      <c r="AH110" s="126">
        <f t="shared" si="36"/>
        <v>0</v>
      </c>
      <c r="AI110" s="126">
        <f t="shared" si="37"/>
        <v>360</v>
      </c>
    </row>
  </sheetData>
  <autoFilter ref="A15:WWQ110"/>
  <mergeCells count="20">
    <mergeCell ref="A12:A14"/>
    <mergeCell ref="B12:B14"/>
    <mergeCell ref="C12:C14"/>
    <mergeCell ref="D12:D14"/>
    <mergeCell ref="E12:E13"/>
    <mergeCell ref="A5:AI5"/>
    <mergeCell ref="A6:AI6"/>
    <mergeCell ref="A8:AI8"/>
    <mergeCell ref="A9:AI9"/>
    <mergeCell ref="A10:J10"/>
    <mergeCell ref="AE13:AI13"/>
    <mergeCell ref="Z13:AD13"/>
    <mergeCell ref="F12:H12"/>
    <mergeCell ref="I12:I13"/>
    <mergeCell ref="J12:J13"/>
    <mergeCell ref="K12:AI12"/>
    <mergeCell ref="F13:H13"/>
    <mergeCell ref="K13:O13"/>
    <mergeCell ref="P13:T13"/>
    <mergeCell ref="U13:Y1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T112"/>
  <sheetViews>
    <sheetView zoomScale="80" zoomScaleNormal="80" workbookViewId="0">
      <selection activeCell="A2" sqref="A2:AS2"/>
    </sheetView>
  </sheetViews>
  <sheetFormatPr defaultRowHeight="15.75" x14ac:dyDescent="0.25"/>
  <cols>
    <col min="1" max="1" width="13" style="9" customWidth="1"/>
    <col min="2" max="2" width="63.28515625" style="9" customWidth="1"/>
    <col min="3" max="3" width="15.85546875" style="9" customWidth="1"/>
    <col min="4" max="31" width="6.85546875" style="9" customWidth="1"/>
    <col min="32" max="38" width="6.7109375" style="9" customWidth="1"/>
    <col min="39" max="45" width="9.28515625" style="9" customWidth="1"/>
    <col min="46" max="55" width="5.7109375" style="9" customWidth="1"/>
    <col min="56" max="206" width="9.140625" style="9"/>
    <col min="207" max="207" width="13" style="9" customWidth="1"/>
    <col min="208" max="208" width="63.28515625" style="9" customWidth="1"/>
    <col min="209" max="209" width="15.85546875" style="9" customWidth="1"/>
    <col min="210" max="286" width="6.85546875" style="9" customWidth="1"/>
    <col min="287" max="293" width="10.42578125" style="9" customWidth="1"/>
    <col min="294" max="300" width="9.28515625" style="9" customWidth="1"/>
    <col min="301" max="301" width="26.85546875" style="9" customWidth="1"/>
    <col min="302" max="311" width="5.7109375" style="9" customWidth="1"/>
    <col min="312" max="462" width="9.140625" style="9"/>
    <col min="463" max="463" width="13" style="9" customWidth="1"/>
    <col min="464" max="464" width="63.28515625" style="9" customWidth="1"/>
    <col min="465" max="465" width="15.85546875" style="9" customWidth="1"/>
    <col min="466" max="542" width="6.85546875" style="9" customWidth="1"/>
    <col min="543" max="549" width="10.42578125" style="9" customWidth="1"/>
    <col min="550" max="556" width="9.28515625" style="9" customWidth="1"/>
    <col min="557" max="557" width="26.85546875" style="9" customWidth="1"/>
    <col min="558" max="567" width="5.7109375" style="9" customWidth="1"/>
    <col min="568" max="718" width="9.140625" style="9"/>
    <col min="719" max="719" width="13" style="9" customWidth="1"/>
    <col min="720" max="720" width="63.28515625" style="9" customWidth="1"/>
    <col min="721" max="721" width="15.85546875" style="9" customWidth="1"/>
    <col min="722" max="798" width="6.85546875" style="9" customWidth="1"/>
    <col min="799" max="805" width="10.42578125" style="9" customWidth="1"/>
    <col min="806" max="812" width="9.28515625" style="9" customWidth="1"/>
    <col min="813" max="813" width="26.85546875" style="9" customWidth="1"/>
    <col min="814" max="823" width="5.7109375" style="9" customWidth="1"/>
    <col min="824" max="974" width="9.140625" style="9"/>
    <col min="975" max="975" width="13" style="9" customWidth="1"/>
    <col min="976" max="976" width="63.28515625" style="9" customWidth="1"/>
    <col min="977" max="977" width="15.85546875" style="9" customWidth="1"/>
    <col min="978" max="1054" width="6.85546875" style="9" customWidth="1"/>
    <col min="1055" max="1061" width="10.42578125" style="9" customWidth="1"/>
    <col min="1062" max="1068" width="9.28515625" style="9" customWidth="1"/>
    <col min="1069" max="1069" width="26.85546875" style="9" customWidth="1"/>
    <col min="1070" max="1079" width="5.7109375" style="9" customWidth="1"/>
    <col min="1080" max="1230" width="9.140625" style="9"/>
    <col min="1231" max="1231" width="13" style="9" customWidth="1"/>
    <col min="1232" max="1232" width="63.28515625" style="9" customWidth="1"/>
    <col min="1233" max="1233" width="15.85546875" style="9" customWidth="1"/>
    <col min="1234" max="1310" width="6.85546875" style="9" customWidth="1"/>
    <col min="1311" max="1317" width="10.42578125" style="9" customWidth="1"/>
    <col min="1318" max="1324" width="9.28515625" style="9" customWidth="1"/>
    <col min="1325" max="1325" width="26.85546875" style="9" customWidth="1"/>
    <col min="1326" max="1335" width="5.7109375" style="9" customWidth="1"/>
    <col min="1336" max="1486" width="9.140625" style="9"/>
    <col min="1487" max="1487" width="13" style="9" customWidth="1"/>
    <col min="1488" max="1488" width="63.28515625" style="9" customWidth="1"/>
    <col min="1489" max="1489" width="15.85546875" style="9" customWidth="1"/>
    <col min="1490" max="1566" width="6.85546875" style="9" customWidth="1"/>
    <col min="1567" max="1573" width="10.42578125" style="9" customWidth="1"/>
    <col min="1574" max="1580" width="9.28515625" style="9" customWidth="1"/>
    <col min="1581" max="1581" width="26.85546875" style="9" customWidth="1"/>
    <col min="1582" max="1591" width="5.7109375" style="9" customWidth="1"/>
    <col min="1592" max="1742" width="9.140625" style="9"/>
    <col min="1743" max="1743" width="13" style="9" customWidth="1"/>
    <col min="1744" max="1744" width="63.28515625" style="9" customWidth="1"/>
    <col min="1745" max="1745" width="15.85546875" style="9" customWidth="1"/>
    <col min="1746" max="1822" width="6.85546875" style="9" customWidth="1"/>
    <col min="1823" max="1829" width="10.42578125" style="9" customWidth="1"/>
    <col min="1830" max="1836" width="9.28515625" style="9" customWidth="1"/>
    <col min="1837" max="1837" width="26.85546875" style="9" customWidth="1"/>
    <col min="1838" max="1847" width="5.7109375" style="9" customWidth="1"/>
    <col min="1848" max="1998" width="9.140625" style="9"/>
    <col min="1999" max="1999" width="13" style="9" customWidth="1"/>
    <col min="2000" max="2000" width="63.28515625" style="9" customWidth="1"/>
    <col min="2001" max="2001" width="15.85546875" style="9" customWidth="1"/>
    <col min="2002" max="2078" width="6.85546875" style="9" customWidth="1"/>
    <col min="2079" max="2085" width="10.42578125" style="9" customWidth="1"/>
    <col min="2086" max="2092" width="9.28515625" style="9" customWidth="1"/>
    <col min="2093" max="2093" width="26.85546875" style="9" customWidth="1"/>
    <col min="2094" max="2103" width="5.7109375" style="9" customWidth="1"/>
    <col min="2104" max="2254" width="9.140625" style="9"/>
    <col min="2255" max="2255" width="13" style="9" customWidth="1"/>
    <col min="2256" max="2256" width="63.28515625" style="9" customWidth="1"/>
    <col min="2257" max="2257" width="15.85546875" style="9" customWidth="1"/>
    <col min="2258" max="2334" width="6.85546875" style="9" customWidth="1"/>
    <col min="2335" max="2341" width="10.42578125" style="9" customWidth="1"/>
    <col min="2342" max="2348" width="9.28515625" style="9" customWidth="1"/>
    <col min="2349" max="2349" width="26.85546875" style="9" customWidth="1"/>
    <col min="2350" max="2359" width="5.7109375" style="9" customWidth="1"/>
    <col min="2360" max="2510" width="9.140625" style="9"/>
    <col min="2511" max="2511" width="13" style="9" customWidth="1"/>
    <col min="2512" max="2512" width="63.28515625" style="9" customWidth="1"/>
    <col min="2513" max="2513" width="15.85546875" style="9" customWidth="1"/>
    <col min="2514" max="2590" width="6.85546875" style="9" customWidth="1"/>
    <col min="2591" max="2597" width="10.42578125" style="9" customWidth="1"/>
    <col min="2598" max="2604" width="9.28515625" style="9" customWidth="1"/>
    <col min="2605" max="2605" width="26.85546875" style="9" customWidth="1"/>
    <col min="2606" max="2615" width="5.7109375" style="9" customWidth="1"/>
    <col min="2616" max="2766" width="9.140625" style="9"/>
    <col min="2767" max="2767" width="13" style="9" customWidth="1"/>
    <col min="2768" max="2768" width="63.28515625" style="9" customWidth="1"/>
    <col min="2769" max="2769" width="15.85546875" style="9" customWidth="1"/>
    <col min="2770" max="2846" width="6.85546875" style="9" customWidth="1"/>
    <col min="2847" max="2853" width="10.42578125" style="9" customWidth="1"/>
    <col min="2854" max="2860" width="9.28515625" style="9" customWidth="1"/>
    <col min="2861" max="2861" width="26.85546875" style="9" customWidth="1"/>
    <col min="2862" max="2871" width="5.7109375" style="9" customWidth="1"/>
    <col min="2872" max="3022" width="9.140625" style="9"/>
    <col min="3023" max="3023" width="13" style="9" customWidth="1"/>
    <col min="3024" max="3024" width="63.28515625" style="9" customWidth="1"/>
    <col min="3025" max="3025" width="15.85546875" style="9" customWidth="1"/>
    <col min="3026" max="3102" width="6.85546875" style="9" customWidth="1"/>
    <col min="3103" max="3109" width="10.42578125" style="9" customWidth="1"/>
    <col min="3110" max="3116" width="9.28515625" style="9" customWidth="1"/>
    <col min="3117" max="3117" width="26.85546875" style="9" customWidth="1"/>
    <col min="3118" max="3127" width="5.7109375" style="9" customWidth="1"/>
    <col min="3128" max="3278" width="9.140625" style="9"/>
    <col min="3279" max="3279" width="13" style="9" customWidth="1"/>
    <col min="3280" max="3280" width="63.28515625" style="9" customWidth="1"/>
    <col min="3281" max="3281" width="15.85546875" style="9" customWidth="1"/>
    <col min="3282" max="3358" width="6.85546875" style="9" customWidth="1"/>
    <col min="3359" max="3365" width="10.42578125" style="9" customWidth="1"/>
    <col min="3366" max="3372" width="9.28515625" style="9" customWidth="1"/>
    <col min="3373" max="3373" width="26.85546875" style="9" customWidth="1"/>
    <col min="3374" max="3383" width="5.7109375" style="9" customWidth="1"/>
    <col min="3384" max="3534" width="9.140625" style="9"/>
    <col min="3535" max="3535" width="13" style="9" customWidth="1"/>
    <col min="3536" max="3536" width="63.28515625" style="9" customWidth="1"/>
    <col min="3537" max="3537" width="15.85546875" style="9" customWidth="1"/>
    <col min="3538" max="3614" width="6.85546875" style="9" customWidth="1"/>
    <col min="3615" max="3621" width="10.42578125" style="9" customWidth="1"/>
    <col min="3622" max="3628" width="9.28515625" style="9" customWidth="1"/>
    <col min="3629" max="3629" width="26.85546875" style="9" customWidth="1"/>
    <col min="3630" max="3639" width="5.7109375" style="9" customWidth="1"/>
    <col min="3640" max="3790" width="9.140625" style="9"/>
    <col min="3791" max="3791" width="13" style="9" customWidth="1"/>
    <col min="3792" max="3792" width="63.28515625" style="9" customWidth="1"/>
    <col min="3793" max="3793" width="15.85546875" style="9" customWidth="1"/>
    <col min="3794" max="3870" width="6.85546875" style="9" customWidth="1"/>
    <col min="3871" max="3877" width="10.42578125" style="9" customWidth="1"/>
    <col min="3878" max="3884" width="9.28515625" style="9" customWidth="1"/>
    <col min="3885" max="3885" width="26.85546875" style="9" customWidth="1"/>
    <col min="3886" max="3895" width="5.7109375" style="9" customWidth="1"/>
    <col min="3896" max="4046" width="9.140625" style="9"/>
    <col min="4047" max="4047" width="13" style="9" customWidth="1"/>
    <col min="4048" max="4048" width="63.28515625" style="9" customWidth="1"/>
    <col min="4049" max="4049" width="15.85546875" style="9" customWidth="1"/>
    <col min="4050" max="4126" width="6.85546875" style="9" customWidth="1"/>
    <col min="4127" max="4133" width="10.42578125" style="9" customWidth="1"/>
    <col min="4134" max="4140" width="9.28515625" style="9" customWidth="1"/>
    <col min="4141" max="4141" width="26.85546875" style="9" customWidth="1"/>
    <col min="4142" max="4151" width="5.7109375" style="9" customWidth="1"/>
    <col min="4152" max="4302" width="9.140625" style="9"/>
    <col min="4303" max="4303" width="13" style="9" customWidth="1"/>
    <col min="4304" max="4304" width="63.28515625" style="9" customWidth="1"/>
    <col min="4305" max="4305" width="15.85546875" style="9" customWidth="1"/>
    <col min="4306" max="4382" width="6.85546875" style="9" customWidth="1"/>
    <col min="4383" max="4389" width="10.42578125" style="9" customWidth="1"/>
    <col min="4390" max="4396" width="9.28515625" style="9" customWidth="1"/>
    <col min="4397" max="4397" width="26.85546875" style="9" customWidth="1"/>
    <col min="4398" max="4407" width="5.7109375" style="9" customWidth="1"/>
    <col min="4408" max="4558" width="9.140625" style="9"/>
    <col min="4559" max="4559" width="13" style="9" customWidth="1"/>
    <col min="4560" max="4560" width="63.28515625" style="9" customWidth="1"/>
    <col min="4561" max="4561" width="15.85546875" style="9" customWidth="1"/>
    <col min="4562" max="4638" width="6.85546875" style="9" customWidth="1"/>
    <col min="4639" max="4645" width="10.42578125" style="9" customWidth="1"/>
    <col min="4646" max="4652" width="9.28515625" style="9" customWidth="1"/>
    <col min="4653" max="4653" width="26.85546875" style="9" customWidth="1"/>
    <col min="4654" max="4663" width="5.7109375" style="9" customWidth="1"/>
    <col min="4664" max="4814" width="9.140625" style="9"/>
    <col min="4815" max="4815" width="13" style="9" customWidth="1"/>
    <col min="4816" max="4816" width="63.28515625" style="9" customWidth="1"/>
    <col min="4817" max="4817" width="15.85546875" style="9" customWidth="1"/>
    <col min="4818" max="4894" width="6.85546875" style="9" customWidth="1"/>
    <col min="4895" max="4901" width="10.42578125" style="9" customWidth="1"/>
    <col min="4902" max="4908" width="9.28515625" style="9" customWidth="1"/>
    <col min="4909" max="4909" width="26.85546875" style="9" customWidth="1"/>
    <col min="4910" max="4919" width="5.7109375" style="9" customWidth="1"/>
    <col min="4920" max="5070" width="9.140625" style="9"/>
    <col min="5071" max="5071" width="13" style="9" customWidth="1"/>
    <col min="5072" max="5072" width="63.28515625" style="9" customWidth="1"/>
    <col min="5073" max="5073" width="15.85546875" style="9" customWidth="1"/>
    <col min="5074" max="5150" width="6.85546875" style="9" customWidth="1"/>
    <col min="5151" max="5157" width="10.42578125" style="9" customWidth="1"/>
    <col min="5158" max="5164" width="9.28515625" style="9" customWidth="1"/>
    <col min="5165" max="5165" width="26.85546875" style="9" customWidth="1"/>
    <col min="5166" max="5175" width="5.7109375" style="9" customWidth="1"/>
    <col min="5176" max="5326" width="9.140625" style="9"/>
    <col min="5327" max="5327" width="13" style="9" customWidth="1"/>
    <col min="5328" max="5328" width="63.28515625" style="9" customWidth="1"/>
    <col min="5329" max="5329" width="15.85546875" style="9" customWidth="1"/>
    <col min="5330" max="5406" width="6.85546875" style="9" customWidth="1"/>
    <col min="5407" max="5413" width="10.42578125" style="9" customWidth="1"/>
    <col min="5414" max="5420" width="9.28515625" style="9" customWidth="1"/>
    <col min="5421" max="5421" width="26.85546875" style="9" customWidth="1"/>
    <col min="5422" max="5431" width="5.7109375" style="9" customWidth="1"/>
    <col min="5432" max="5582" width="9.140625" style="9"/>
    <col min="5583" max="5583" width="13" style="9" customWidth="1"/>
    <col min="5584" max="5584" width="63.28515625" style="9" customWidth="1"/>
    <col min="5585" max="5585" width="15.85546875" style="9" customWidth="1"/>
    <col min="5586" max="5662" width="6.85546875" style="9" customWidth="1"/>
    <col min="5663" max="5669" width="10.42578125" style="9" customWidth="1"/>
    <col min="5670" max="5676" width="9.28515625" style="9" customWidth="1"/>
    <col min="5677" max="5677" width="26.85546875" style="9" customWidth="1"/>
    <col min="5678" max="5687" width="5.7109375" style="9" customWidth="1"/>
    <col min="5688" max="5838" width="9.140625" style="9"/>
    <col min="5839" max="5839" width="13" style="9" customWidth="1"/>
    <col min="5840" max="5840" width="63.28515625" style="9" customWidth="1"/>
    <col min="5841" max="5841" width="15.85546875" style="9" customWidth="1"/>
    <col min="5842" max="5918" width="6.85546875" style="9" customWidth="1"/>
    <col min="5919" max="5925" width="10.42578125" style="9" customWidth="1"/>
    <col min="5926" max="5932" width="9.28515625" style="9" customWidth="1"/>
    <col min="5933" max="5933" width="26.85546875" style="9" customWidth="1"/>
    <col min="5934" max="5943" width="5.7109375" style="9" customWidth="1"/>
    <col min="5944" max="6094" width="9.140625" style="9"/>
    <col min="6095" max="6095" width="13" style="9" customWidth="1"/>
    <col min="6096" max="6096" width="63.28515625" style="9" customWidth="1"/>
    <col min="6097" max="6097" width="15.85546875" style="9" customWidth="1"/>
    <col min="6098" max="6174" width="6.85546875" style="9" customWidth="1"/>
    <col min="6175" max="6181" width="10.42578125" style="9" customWidth="1"/>
    <col min="6182" max="6188" width="9.28515625" style="9" customWidth="1"/>
    <col min="6189" max="6189" width="26.85546875" style="9" customWidth="1"/>
    <col min="6190" max="6199" width="5.7109375" style="9" customWidth="1"/>
    <col min="6200" max="6350" width="9.140625" style="9"/>
    <col min="6351" max="6351" width="13" style="9" customWidth="1"/>
    <col min="6352" max="6352" width="63.28515625" style="9" customWidth="1"/>
    <col min="6353" max="6353" width="15.85546875" style="9" customWidth="1"/>
    <col min="6354" max="6430" width="6.85546875" style="9" customWidth="1"/>
    <col min="6431" max="6437" width="10.42578125" style="9" customWidth="1"/>
    <col min="6438" max="6444" width="9.28515625" style="9" customWidth="1"/>
    <col min="6445" max="6445" width="26.85546875" style="9" customWidth="1"/>
    <col min="6446" max="6455" width="5.7109375" style="9" customWidth="1"/>
    <col min="6456" max="6606" width="9.140625" style="9"/>
    <col min="6607" max="6607" width="13" style="9" customWidth="1"/>
    <col min="6608" max="6608" width="63.28515625" style="9" customWidth="1"/>
    <col min="6609" max="6609" width="15.85546875" style="9" customWidth="1"/>
    <col min="6610" max="6686" width="6.85546875" style="9" customWidth="1"/>
    <col min="6687" max="6693" width="10.42578125" style="9" customWidth="1"/>
    <col min="6694" max="6700" width="9.28515625" style="9" customWidth="1"/>
    <col min="6701" max="6701" width="26.85546875" style="9" customWidth="1"/>
    <col min="6702" max="6711" width="5.7109375" style="9" customWidth="1"/>
    <col min="6712" max="6862" width="9.140625" style="9"/>
    <col min="6863" max="6863" width="13" style="9" customWidth="1"/>
    <col min="6864" max="6864" width="63.28515625" style="9" customWidth="1"/>
    <col min="6865" max="6865" width="15.85546875" style="9" customWidth="1"/>
    <col min="6866" max="6942" width="6.85546875" style="9" customWidth="1"/>
    <col min="6943" max="6949" width="10.42578125" style="9" customWidth="1"/>
    <col min="6950" max="6956" width="9.28515625" style="9" customWidth="1"/>
    <col min="6957" max="6957" width="26.85546875" style="9" customWidth="1"/>
    <col min="6958" max="6967" width="5.7109375" style="9" customWidth="1"/>
    <col min="6968" max="7118" width="9.140625" style="9"/>
    <col min="7119" max="7119" width="13" style="9" customWidth="1"/>
    <col min="7120" max="7120" width="63.28515625" style="9" customWidth="1"/>
    <col min="7121" max="7121" width="15.85546875" style="9" customWidth="1"/>
    <col min="7122" max="7198" width="6.85546875" style="9" customWidth="1"/>
    <col min="7199" max="7205" width="10.42578125" style="9" customWidth="1"/>
    <col min="7206" max="7212" width="9.28515625" style="9" customWidth="1"/>
    <col min="7213" max="7213" width="26.85546875" style="9" customWidth="1"/>
    <col min="7214" max="7223" width="5.7109375" style="9" customWidth="1"/>
    <col min="7224" max="7374" width="9.140625" style="9"/>
    <col min="7375" max="7375" width="13" style="9" customWidth="1"/>
    <col min="7376" max="7376" width="63.28515625" style="9" customWidth="1"/>
    <col min="7377" max="7377" width="15.85546875" style="9" customWidth="1"/>
    <col min="7378" max="7454" width="6.85546875" style="9" customWidth="1"/>
    <col min="7455" max="7461" width="10.42578125" style="9" customWidth="1"/>
    <col min="7462" max="7468" width="9.28515625" style="9" customWidth="1"/>
    <col min="7469" max="7469" width="26.85546875" style="9" customWidth="1"/>
    <col min="7470" max="7479" width="5.7109375" style="9" customWidth="1"/>
    <col min="7480" max="7630" width="9.140625" style="9"/>
    <col min="7631" max="7631" width="13" style="9" customWidth="1"/>
    <col min="7632" max="7632" width="63.28515625" style="9" customWidth="1"/>
    <col min="7633" max="7633" width="15.85546875" style="9" customWidth="1"/>
    <col min="7634" max="7710" width="6.85546875" style="9" customWidth="1"/>
    <col min="7711" max="7717" width="10.42578125" style="9" customWidth="1"/>
    <col min="7718" max="7724" width="9.28515625" style="9" customWidth="1"/>
    <col min="7725" max="7725" width="26.85546875" style="9" customWidth="1"/>
    <col min="7726" max="7735" width="5.7109375" style="9" customWidth="1"/>
    <col min="7736" max="7886" width="9.140625" style="9"/>
    <col min="7887" max="7887" width="13" style="9" customWidth="1"/>
    <col min="7888" max="7888" width="63.28515625" style="9" customWidth="1"/>
    <col min="7889" max="7889" width="15.85546875" style="9" customWidth="1"/>
    <col min="7890" max="7966" width="6.85546875" style="9" customWidth="1"/>
    <col min="7967" max="7973" width="10.42578125" style="9" customWidth="1"/>
    <col min="7974" max="7980" width="9.28515625" style="9" customWidth="1"/>
    <col min="7981" max="7981" width="26.85546875" style="9" customWidth="1"/>
    <col min="7982" max="7991" width="5.7109375" style="9" customWidth="1"/>
    <col min="7992" max="8142" width="9.140625" style="9"/>
    <col min="8143" max="8143" width="13" style="9" customWidth="1"/>
    <col min="8144" max="8144" width="63.28515625" style="9" customWidth="1"/>
    <col min="8145" max="8145" width="15.85546875" style="9" customWidth="1"/>
    <col min="8146" max="8222" width="6.85546875" style="9" customWidth="1"/>
    <col min="8223" max="8229" width="10.42578125" style="9" customWidth="1"/>
    <col min="8230" max="8236" width="9.28515625" style="9" customWidth="1"/>
    <col min="8237" max="8237" width="26.85546875" style="9" customWidth="1"/>
    <col min="8238" max="8247" width="5.7109375" style="9" customWidth="1"/>
    <col min="8248" max="8398" width="9.140625" style="9"/>
    <col min="8399" max="8399" width="13" style="9" customWidth="1"/>
    <col min="8400" max="8400" width="63.28515625" style="9" customWidth="1"/>
    <col min="8401" max="8401" width="15.85546875" style="9" customWidth="1"/>
    <col min="8402" max="8478" width="6.85546875" style="9" customWidth="1"/>
    <col min="8479" max="8485" width="10.42578125" style="9" customWidth="1"/>
    <col min="8486" max="8492" width="9.28515625" style="9" customWidth="1"/>
    <col min="8493" max="8493" width="26.85546875" style="9" customWidth="1"/>
    <col min="8494" max="8503" width="5.7109375" style="9" customWidth="1"/>
    <col min="8504" max="8654" width="9.140625" style="9"/>
    <col min="8655" max="8655" width="13" style="9" customWidth="1"/>
    <col min="8656" max="8656" width="63.28515625" style="9" customWidth="1"/>
    <col min="8657" max="8657" width="15.85546875" style="9" customWidth="1"/>
    <col min="8658" max="8734" width="6.85546875" style="9" customWidth="1"/>
    <col min="8735" max="8741" width="10.42578125" style="9" customWidth="1"/>
    <col min="8742" max="8748" width="9.28515625" style="9" customWidth="1"/>
    <col min="8749" max="8749" width="26.85546875" style="9" customWidth="1"/>
    <col min="8750" max="8759" width="5.7109375" style="9" customWidth="1"/>
    <col min="8760" max="8910" width="9.140625" style="9"/>
    <col min="8911" max="8911" width="13" style="9" customWidth="1"/>
    <col min="8912" max="8912" width="63.28515625" style="9" customWidth="1"/>
    <col min="8913" max="8913" width="15.85546875" style="9" customWidth="1"/>
    <col min="8914" max="8990" width="6.85546875" style="9" customWidth="1"/>
    <col min="8991" max="8997" width="10.42578125" style="9" customWidth="1"/>
    <col min="8998" max="9004" width="9.28515625" style="9" customWidth="1"/>
    <col min="9005" max="9005" width="26.85546875" style="9" customWidth="1"/>
    <col min="9006" max="9015" width="5.7109375" style="9" customWidth="1"/>
    <col min="9016" max="9166" width="9.140625" style="9"/>
    <col min="9167" max="9167" width="13" style="9" customWidth="1"/>
    <col min="9168" max="9168" width="63.28515625" style="9" customWidth="1"/>
    <col min="9169" max="9169" width="15.85546875" style="9" customWidth="1"/>
    <col min="9170" max="9246" width="6.85546875" style="9" customWidth="1"/>
    <col min="9247" max="9253" width="10.42578125" style="9" customWidth="1"/>
    <col min="9254" max="9260" width="9.28515625" style="9" customWidth="1"/>
    <col min="9261" max="9261" width="26.85546875" style="9" customWidth="1"/>
    <col min="9262" max="9271" width="5.7109375" style="9" customWidth="1"/>
    <col min="9272" max="9422" width="9.140625" style="9"/>
    <col min="9423" max="9423" width="13" style="9" customWidth="1"/>
    <col min="9424" max="9424" width="63.28515625" style="9" customWidth="1"/>
    <col min="9425" max="9425" width="15.85546875" style="9" customWidth="1"/>
    <col min="9426" max="9502" width="6.85546875" style="9" customWidth="1"/>
    <col min="9503" max="9509" width="10.42578125" style="9" customWidth="1"/>
    <col min="9510" max="9516" width="9.28515625" style="9" customWidth="1"/>
    <col min="9517" max="9517" width="26.85546875" style="9" customWidth="1"/>
    <col min="9518" max="9527" width="5.7109375" style="9" customWidth="1"/>
    <col min="9528" max="9678" width="9.140625" style="9"/>
    <col min="9679" max="9679" width="13" style="9" customWidth="1"/>
    <col min="9680" max="9680" width="63.28515625" style="9" customWidth="1"/>
    <col min="9681" max="9681" width="15.85546875" style="9" customWidth="1"/>
    <col min="9682" max="9758" width="6.85546875" style="9" customWidth="1"/>
    <col min="9759" max="9765" width="10.42578125" style="9" customWidth="1"/>
    <col min="9766" max="9772" width="9.28515625" style="9" customWidth="1"/>
    <col min="9773" max="9773" width="26.85546875" style="9" customWidth="1"/>
    <col min="9774" max="9783" width="5.7109375" style="9" customWidth="1"/>
    <col min="9784" max="9934" width="9.140625" style="9"/>
    <col min="9935" max="9935" width="13" style="9" customWidth="1"/>
    <col min="9936" max="9936" width="63.28515625" style="9" customWidth="1"/>
    <col min="9937" max="9937" width="15.85546875" style="9" customWidth="1"/>
    <col min="9938" max="10014" width="6.85546875" style="9" customWidth="1"/>
    <col min="10015" max="10021" width="10.42578125" style="9" customWidth="1"/>
    <col min="10022" max="10028" width="9.28515625" style="9" customWidth="1"/>
    <col min="10029" max="10029" width="26.85546875" style="9" customWidth="1"/>
    <col min="10030" max="10039" width="5.7109375" style="9" customWidth="1"/>
    <col min="10040" max="10190" width="9.140625" style="9"/>
    <col min="10191" max="10191" width="13" style="9" customWidth="1"/>
    <col min="10192" max="10192" width="63.28515625" style="9" customWidth="1"/>
    <col min="10193" max="10193" width="15.85546875" style="9" customWidth="1"/>
    <col min="10194" max="10270" width="6.85546875" style="9" customWidth="1"/>
    <col min="10271" max="10277" width="10.42578125" style="9" customWidth="1"/>
    <col min="10278" max="10284" width="9.28515625" style="9" customWidth="1"/>
    <col min="10285" max="10285" width="26.85546875" style="9" customWidth="1"/>
    <col min="10286" max="10295" width="5.7109375" style="9" customWidth="1"/>
    <col min="10296" max="10446" width="9.140625" style="9"/>
    <col min="10447" max="10447" width="13" style="9" customWidth="1"/>
    <col min="10448" max="10448" width="63.28515625" style="9" customWidth="1"/>
    <col min="10449" max="10449" width="15.85546875" style="9" customWidth="1"/>
    <col min="10450" max="10526" width="6.85546875" style="9" customWidth="1"/>
    <col min="10527" max="10533" width="10.42578125" style="9" customWidth="1"/>
    <col min="10534" max="10540" width="9.28515625" style="9" customWidth="1"/>
    <col min="10541" max="10541" width="26.85546875" style="9" customWidth="1"/>
    <col min="10542" max="10551" width="5.7109375" style="9" customWidth="1"/>
    <col min="10552" max="10702" width="9.140625" style="9"/>
    <col min="10703" max="10703" width="13" style="9" customWidth="1"/>
    <col min="10704" max="10704" width="63.28515625" style="9" customWidth="1"/>
    <col min="10705" max="10705" width="15.85546875" style="9" customWidth="1"/>
    <col min="10706" max="10782" width="6.85546875" style="9" customWidth="1"/>
    <col min="10783" max="10789" width="10.42578125" style="9" customWidth="1"/>
    <col min="10790" max="10796" width="9.28515625" style="9" customWidth="1"/>
    <col min="10797" max="10797" width="26.85546875" style="9" customWidth="1"/>
    <col min="10798" max="10807" width="5.7109375" style="9" customWidth="1"/>
    <col min="10808" max="10958" width="9.140625" style="9"/>
    <col min="10959" max="10959" width="13" style="9" customWidth="1"/>
    <col min="10960" max="10960" width="63.28515625" style="9" customWidth="1"/>
    <col min="10961" max="10961" width="15.85546875" style="9" customWidth="1"/>
    <col min="10962" max="11038" width="6.85546875" style="9" customWidth="1"/>
    <col min="11039" max="11045" width="10.42578125" style="9" customWidth="1"/>
    <col min="11046" max="11052" width="9.28515625" style="9" customWidth="1"/>
    <col min="11053" max="11053" width="26.85546875" style="9" customWidth="1"/>
    <col min="11054" max="11063" width="5.7109375" style="9" customWidth="1"/>
    <col min="11064" max="11214" width="9.140625" style="9"/>
    <col min="11215" max="11215" width="13" style="9" customWidth="1"/>
    <col min="11216" max="11216" width="63.28515625" style="9" customWidth="1"/>
    <col min="11217" max="11217" width="15.85546875" style="9" customWidth="1"/>
    <col min="11218" max="11294" width="6.85546875" style="9" customWidth="1"/>
    <col min="11295" max="11301" width="10.42578125" style="9" customWidth="1"/>
    <col min="11302" max="11308" width="9.28515625" style="9" customWidth="1"/>
    <col min="11309" max="11309" width="26.85546875" style="9" customWidth="1"/>
    <col min="11310" max="11319" width="5.7109375" style="9" customWidth="1"/>
    <col min="11320" max="11470" width="9.140625" style="9"/>
    <col min="11471" max="11471" width="13" style="9" customWidth="1"/>
    <col min="11472" max="11472" width="63.28515625" style="9" customWidth="1"/>
    <col min="11473" max="11473" width="15.85546875" style="9" customWidth="1"/>
    <col min="11474" max="11550" width="6.85546875" style="9" customWidth="1"/>
    <col min="11551" max="11557" width="10.42578125" style="9" customWidth="1"/>
    <col min="11558" max="11564" width="9.28515625" style="9" customWidth="1"/>
    <col min="11565" max="11565" width="26.85546875" style="9" customWidth="1"/>
    <col min="11566" max="11575" width="5.7109375" style="9" customWidth="1"/>
    <col min="11576" max="11726" width="9.140625" style="9"/>
    <col min="11727" max="11727" width="13" style="9" customWidth="1"/>
    <col min="11728" max="11728" width="63.28515625" style="9" customWidth="1"/>
    <col min="11729" max="11729" width="15.85546875" style="9" customWidth="1"/>
    <col min="11730" max="11806" width="6.85546875" style="9" customWidth="1"/>
    <col min="11807" max="11813" width="10.42578125" style="9" customWidth="1"/>
    <col min="11814" max="11820" width="9.28515625" style="9" customWidth="1"/>
    <col min="11821" max="11821" width="26.85546875" style="9" customWidth="1"/>
    <col min="11822" max="11831" width="5.7109375" style="9" customWidth="1"/>
    <col min="11832" max="11982" width="9.140625" style="9"/>
    <col min="11983" max="11983" width="13" style="9" customWidth="1"/>
    <col min="11984" max="11984" width="63.28515625" style="9" customWidth="1"/>
    <col min="11985" max="11985" width="15.85546875" style="9" customWidth="1"/>
    <col min="11986" max="12062" width="6.85546875" style="9" customWidth="1"/>
    <col min="12063" max="12069" width="10.42578125" style="9" customWidth="1"/>
    <col min="12070" max="12076" width="9.28515625" style="9" customWidth="1"/>
    <col min="12077" max="12077" width="26.85546875" style="9" customWidth="1"/>
    <col min="12078" max="12087" width="5.7109375" style="9" customWidth="1"/>
    <col min="12088" max="12238" width="9.140625" style="9"/>
    <col min="12239" max="12239" width="13" style="9" customWidth="1"/>
    <col min="12240" max="12240" width="63.28515625" style="9" customWidth="1"/>
    <col min="12241" max="12241" width="15.85546875" style="9" customWidth="1"/>
    <col min="12242" max="12318" width="6.85546875" style="9" customWidth="1"/>
    <col min="12319" max="12325" width="10.42578125" style="9" customWidth="1"/>
    <col min="12326" max="12332" width="9.28515625" style="9" customWidth="1"/>
    <col min="12333" max="12333" width="26.85546875" style="9" customWidth="1"/>
    <col min="12334" max="12343" width="5.7109375" style="9" customWidth="1"/>
    <col min="12344" max="12494" width="9.140625" style="9"/>
    <col min="12495" max="12495" width="13" style="9" customWidth="1"/>
    <col min="12496" max="12496" width="63.28515625" style="9" customWidth="1"/>
    <col min="12497" max="12497" width="15.85546875" style="9" customWidth="1"/>
    <col min="12498" max="12574" width="6.85546875" style="9" customWidth="1"/>
    <col min="12575" max="12581" width="10.42578125" style="9" customWidth="1"/>
    <col min="12582" max="12588" width="9.28515625" style="9" customWidth="1"/>
    <col min="12589" max="12589" width="26.85546875" style="9" customWidth="1"/>
    <col min="12590" max="12599" width="5.7109375" style="9" customWidth="1"/>
    <col min="12600" max="12750" width="9.140625" style="9"/>
    <col min="12751" max="12751" width="13" style="9" customWidth="1"/>
    <col min="12752" max="12752" width="63.28515625" style="9" customWidth="1"/>
    <col min="12753" max="12753" width="15.85546875" style="9" customWidth="1"/>
    <col min="12754" max="12830" width="6.85546875" style="9" customWidth="1"/>
    <col min="12831" max="12837" width="10.42578125" style="9" customWidth="1"/>
    <col min="12838" max="12844" width="9.28515625" style="9" customWidth="1"/>
    <col min="12845" max="12845" width="26.85546875" style="9" customWidth="1"/>
    <col min="12846" max="12855" width="5.7109375" style="9" customWidth="1"/>
    <col min="12856" max="13006" width="9.140625" style="9"/>
    <col min="13007" max="13007" width="13" style="9" customWidth="1"/>
    <col min="13008" max="13008" width="63.28515625" style="9" customWidth="1"/>
    <col min="13009" max="13009" width="15.85546875" style="9" customWidth="1"/>
    <col min="13010" max="13086" width="6.85546875" style="9" customWidth="1"/>
    <col min="13087" max="13093" width="10.42578125" style="9" customWidth="1"/>
    <col min="13094" max="13100" width="9.28515625" style="9" customWidth="1"/>
    <col min="13101" max="13101" width="26.85546875" style="9" customWidth="1"/>
    <col min="13102" max="13111" width="5.7109375" style="9" customWidth="1"/>
    <col min="13112" max="13262" width="9.140625" style="9"/>
    <col min="13263" max="13263" width="13" style="9" customWidth="1"/>
    <col min="13264" max="13264" width="63.28515625" style="9" customWidth="1"/>
    <col min="13265" max="13265" width="15.85546875" style="9" customWidth="1"/>
    <col min="13266" max="13342" width="6.85546875" style="9" customWidth="1"/>
    <col min="13343" max="13349" width="10.42578125" style="9" customWidth="1"/>
    <col min="13350" max="13356" width="9.28515625" style="9" customWidth="1"/>
    <col min="13357" max="13357" width="26.85546875" style="9" customWidth="1"/>
    <col min="13358" max="13367" width="5.7109375" style="9" customWidth="1"/>
    <col min="13368" max="13518" width="9.140625" style="9"/>
    <col min="13519" max="13519" width="13" style="9" customWidth="1"/>
    <col min="13520" max="13520" width="63.28515625" style="9" customWidth="1"/>
    <col min="13521" max="13521" width="15.85546875" style="9" customWidth="1"/>
    <col min="13522" max="13598" width="6.85546875" style="9" customWidth="1"/>
    <col min="13599" max="13605" width="10.42578125" style="9" customWidth="1"/>
    <col min="13606" max="13612" width="9.28515625" style="9" customWidth="1"/>
    <col min="13613" max="13613" width="26.85546875" style="9" customWidth="1"/>
    <col min="13614" max="13623" width="5.7109375" style="9" customWidth="1"/>
    <col min="13624" max="13774" width="9.140625" style="9"/>
    <col min="13775" max="13775" width="13" style="9" customWidth="1"/>
    <col min="13776" max="13776" width="63.28515625" style="9" customWidth="1"/>
    <col min="13777" max="13777" width="15.85546875" style="9" customWidth="1"/>
    <col min="13778" max="13854" width="6.85546875" style="9" customWidth="1"/>
    <col min="13855" max="13861" width="10.42578125" style="9" customWidth="1"/>
    <col min="13862" max="13868" width="9.28515625" style="9" customWidth="1"/>
    <col min="13869" max="13869" width="26.85546875" style="9" customWidth="1"/>
    <col min="13870" max="13879" width="5.7109375" style="9" customWidth="1"/>
    <col min="13880" max="14030" width="9.140625" style="9"/>
    <col min="14031" max="14031" width="13" style="9" customWidth="1"/>
    <col min="14032" max="14032" width="63.28515625" style="9" customWidth="1"/>
    <col min="14033" max="14033" width="15.85546875" style="9" customWidth="1"/>
    <col min="14034" max="14110" width="6.85546875" style="9" customWidth="1"/>
    <col min="14111" max="14117" width="10.42578125" style="9" customWidth="1"/>
    <col min="14118" max="14124" width="9.28515625" style="9" customWidth="1"/>
    <col min="14125" max="14125" width="26.85546875" style="9" customWidth="1"/>
    <col min="14126" max="14135" width="5.7109375" style="9" customWidth="1"/>
    <col min="14136" max="14286" width="9.140625" style="9"/>
    <col min="14287" max="14287" width="13" style="9" customWidth="1"/>
    <col min="14288" max="14288" width="63.28515625" style="9" customWidth="1"/>
    <col min="14289" max="14289" width="15.85546875" style="9" customWidth="1"/>
    <col min="14290" max="14366" width="6.85546875" style="9" customWidth="1"/>
    <col min="14367" max="14373" width="10.42578125" style="9" customWidth="1"/>
    <col min="14374" max="14380" width="9.28515625" style="9" customWidth="1"/>
    <col min="14381" max="14381" width="26.85546875" style="9" customWidth="1"/>
    <col min="14382" max="14391" width="5.7109375" style="9" customWidth="1"/>
    <col min="14392" max="14542" width="9.140625" style="9"/>
    <col min="14543" max="14543" width="13" style="9" customWidth="1"/>
    <col min="14544" max="14544" width="63.28515625" style="9" customWidth="1"/>
    <col min="14545" max="14545" width="15.85546875" style="9" customWidth="1"/>
    <col min="14546" max="14622" width="6.85546875" style="9" customWidth="1"/>
    <col min="14623" max="14629" width="10.42578125" style="9" customWidth="1"/>
    <col min="14630" max="14636" width="9.28515625" style="9" customWidth="1"/>
    <col min="14637" max="14637" width="26.85546875" style="9" customWidth="1"/>
    <col min="14638" max="14647" width="5.7109375" style="9" customWidth="1"/>
    <col min="14648" max="14798" width="9.140625" style="9"/>
    <col min="14799" max="14799" width="13" style="9" customWidth="1"/>
    <col min="14800" max="14800" width="63.28515625" style="9" customWidth="1"/>
    <col min="14801" max="14801" width="15.85546875" style="9" customWidth="1"/>
    <col min="14802" max="14878" width="6.85546875" style="9" customWidth="1"/>
    <col min="14879" max="14885" width="10.42578125" style="9" customWidth="1"/>
    <col min="14886" max="14892" width="9.28515625" style="9" customWidth="1"/>
    <col min="14893" max="14893" width="26.85546875" style="9" customWidth="1"/>
    <col min="14894" max="14903" width="5.7109375" style="9" customWidth="1"/>
    <col min="14904" max="15054" width="9.140625" style="9"/>
    <col min="15055" max="15055" width="13" style="9" customWidth="1"/>
    <col min="15056" max="15056" width="63.28515625" style="9" customWidth="1"/>
    <col min="15057" max="15057" width="15.85546875" style="9" customWidth="1"/>
    <col min="15058" max="15134" width="6.85546875" style="9" customWidth="1"/>
    <col min="15135" max="15141" width="10.42578125" style="9" customWidth="1"/>
    <col min="15142" max="15148" width="9.28515625" style="9" customWidth="1"/>
    <col min="15149" max="15149" width="26.85546875" style="9" customWidth="1"/>
    <col min="15150" max="15159" width="5.7109375" style="9" customWidth="1"/>
    <col min="15160" max="15310" width="9.140625" style="9"/>
    <col min="15311" max="15311" width="13" style="9" customWidth="1"/>
    <col min="15312" max="15312" width="63.28515625" style="9" customWidth="1"/>
    <col min="15313" max="15313" width="15.85546875" style="9" customWidth="1"/>
    <col min="15314" max="15390" width="6.85546875" style="9" customWidth="1"/>
    <col min="15391" max="15397" width="10.42578125" style="9" customWidth="1"/>
    <col min="15398" max="15404" width="9.28515625" style="9" customWidth="1"/>
    <col min="15405" max="15405" width="26.85546875" style="9" customWidth="1"/>
    <col min="15406" max="15415" width="5.7109375" style="9" customWidth="1"/>
    <col min="15416" max="15566" width="9.140625" style="9"/>
    <col min="15567" max="15567" width="13" style="9" customWidth="1"/>
    <col min="15568" max="15568" width="63.28515625" style="9" customWidth="1"/>
    <col min="15569" max="15569" width="15.85546875" style="9" customWidth="1"/>
    <col min="15570" max="15646" width="6.85546875" style="9" customWidth="1"/>
    <col min="15647" max="15653" width="10.42578125" style="9" customWidth="1"/>
    <col min="15654" max="15660" width="9.28515625" style="9" customWidth="1"/>
    <col min="15661" max="15661" width="26.85546875" style="9" customWidth="1"/>
    <col min="15662" max="15671" width="5.7109375" style="9" customWidth="1"/>
    <col min="15672" max="15822" width="9.140625" style="9"/>
    <col min="15823" max="15823" width="13" style="9" customWidth="1"/>
    <col min="15824" max="15824" width="63.28515625" style="9" customWidth="1"/>
    <col min="15825" max="15825" width="15.85546875" style="9" customWidth="1"/>
    <col min="15826" max="15902" width="6.85546875" style="9" customWidth="1"/>
    <col min="15903" max="15909" width="10.42578125" style="9" customWidth="1"/>
    <col min="15910" max="15916" width="9.28515625" style="9" customWidth="1"/>
    <col min="15917" max="15917" width="26.85546875" style="9" customWidth="1"/>
    <col min="15918" max="15927" width="5.7109375" style="9" customWidth="1"/>
    <col min="15928" max="16078" width="9.140625" style="9"/>
    <col min="16079" max="16079" width="13" style="9" customWidth="1"/>
    <col min="16080" max="16080" width="63.28515625" style="9" customWidth="1"/>
    <col min="16081" max="16081" width="15.85546875" style="9" customWidth="1"/>
    <col min="16082" max="16158" width="6.85546875" style="9" customWidth="1"/>
    <col min="16159" max="16165" width="10.42578125" style="9" customWidth="1"/>
    <col min="16166" max="16172" width="9.28515625" style="9" customWidth="1"/>
    <col min="16173" max="16173" width="26.85546875" style="9" customWidth="1"/>
    <col min="16174" max="16183" width="5.7109375" style="9" customWidth="1"/>
    <col min="16184" max="16384" width="9.140625" style="9"/>
  </cols>
  <sheetData>
    <row r="1" spans="1:46" ht="18.75" customHeight="1" x14ac:dyDescent="0.25">
      <c r="A1" s="310" t="s">
        <v>311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</row>
    <row r="2" spans="1:46" ht="18.75" customHeight="1" x14ac:dyDescent="0.25">
      <c r="A2" s="310" t="s">
        <v>540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</row>
    <row r="3" spans="1:46" ht="18.75" customHeight="1" x14ac:dyDescent="0.25"/>
    <row r="4" spans="1:46" x14ac:dyDescent="0.25">
      <c r="A4" s="215"/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</row>
    <row r="5" spans="1:46" x14ac:dyDescent="0.25">
      <c r="A5" s="263" t="s">
        <v>308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</row>
    <row r="6" spans="1:46" ht="18.75" customHeight="1" x14ac:dyDescent="0.25">
      <c r="A6" s="216"/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179"/>
    </row>
    <row r="7" spans="1:46" ht="15.75" customHeight="1" x14ac:dyDescent="0.25">
      <c r="A7" s="311" t="s">
        <v>312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180"/>
    </row>
    <row r="8" spans="1:46" ht="16.5" customHeight="1" x14ac:dyDescent="0.25"/>
    <row r="9" spans="1:46" ht="18.75" customHeight="1" x14ac:dyDescent="0.25">
      <c r="A9" s="257" t="s">
        <v>3</v>
      </c>
      <c r="B9" s="257"/>
      <c r="C9" s="257"/>
      <c r="D9" s="257"/>
      <c r="E9" s="257"/>
      <c r="F9" s="257"/>
      <c r="G9" s="257"/>
      <c r="H9" s="257"/>
      <c r="I9" s="257"/>
      <c r="J9" s="257"/>
      <c r="K9" s="257"/>
      <c r="L9" s="257"/>
      <c r="M9" s="257"/>
      <c r="N9" s="257"/>
      <c r="O9" s="257"/>
      <c r="P9" s="257"/>
      <c r="Q9" s="257"/>
      <c r="R9" s="257"/>
      <c r="S9" s="257"/>
      <c r="T9" s="257"/>
      <c r="U9" s="257"/>
      <c r="V9" s="257"/>
      <c r="W9" s="257"/>
      <c r="X9" s="257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</row>
    <row r="10" spans="1:46" ht="15.75" customHeight="1" x14ac:dyDescent="0.25">
      <c r="A10" s="312" t="s">
        <v>4</v>
      </c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  <c r="R10" s="312"/>
      <c r="S10" s="312"/>
      <c r="T10" s="312"/>
      <c r="U10" s="312"/>
      <c r="V10" s="312"/>
      <c r="W10" s="312"/>
      <c r="X10" s="312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312"/>
      <c r="AM10" s="312"/>
      <c r="AN10" s="312"/>
      <c r="AO10" s="312"/>
      <c r="AP10" s="312"/>
      <c r="AQ10" s="312"/>
      <c r="AR10" s="312"/>
      <c r="AS10" s="312"/>
    </row>
    <row r="11" spans="1:46" ht="15.75" customHeight="1" x14ac:dyDescent="0.25">
      <c r="A11" s="208"/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</row>
    <row r="12" spans="1:46" x14ac:dyDescent="0.25">
      <c r="A12" s="217"/>
      <c r="B12" s="217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</row>
    <row r="13" spans="1:46" ht="24.75" customHeight="1" x14ac:dyDescent="0.25">
      <c r="A13" s="277" t="s">
        <v>5</v>
      </c>
      <c r="B13" s="277" t="s">
        <v>6</v>
      </c>
      <c r="C13" s="277" t="s">
        <v>200</v>
      </c>
      <c r="D13" s="254" t="s">
        <v>313</v>
      </c>
      <c r="E13" s="254"/>
      <c r="F13" s="254"/>
      <c r="G13" s="254"/>
      <c r="H13" s="254"/>
      <c r="I13" s="254"/>
      <c r="J13" s="254"/>
      <c r="K13" s="313" t="s">
        <v>489</v>
      </c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3"/>
      <c r="AO13" s="313"/>
      <c r="AP13" s="313"/>
      <c r="AQ13" s="313"/>
      <c r="AR13" s="313"/>
      <c r="AS13" s="313"/>
    </row>
    <row r="14" spans="1:46" ht="29.25" customHeight="1" x14ac:dyDescent="0.25">
      <c r="A14" s="277"/>
      <c r="B14" s="277"/>
      <c r="C14" s="277"/>
      <c r="D14" s="254"/>
      <c r="E14" s="254"/>
      <c r="F14" s="254"/>
      <c r="G14" s="254"/>
      <c r="H14" s="254"/>
      <c r="I14" s="254"/>
      <c r="J14" s="254"/>
      <c r="K14" s="277">
        <v>2025</v>
      </c>
      <c r="L14" s="277"/>
      <c r="M14" s="277"/>
      <c r="N14" s="277"/>
      <c r="O14" s="277"/>
      <c r="P14" s="277"/>
      <c r="Q14" s="277"/>
      <c r="R14" s="277">
        <v>2026</v>
      </c>
      <c r="S14" s="277"/>
      <c r="T14" s="277"/>
      <c r="U14" s="277"/>
      <c r="V14" s="277"/>
      <c r="W14" s="277"/>
      <c r="X14" s="277"/>
      <c r="Y14" s="277">
        <v>2027</v>
      </c>
      <c r="Z14" s="277"/>
      <c r="AA14" s="277"/>
      <c r="AB14" s="277"/>
      <c r="AC14" s="277"/>
      <c r="AD14" s="277"/>
      <c r="AE14" s="277"/>
      <c r="AF14" s="254">
        <v>2028</v>
      </c>
      <c r="AG14" s="254"/>
      <c r="AH14" s="254"/>
      <c r="AI14" s="254"/>
      <c r="AJ14" s="254"/>
      <c r="AK14" s="254"/>
      <c r="AL14" s="254"/>
      <c r="AM14" s="254" t="s">
        <v>238</v>
      </c>
      <c r="AN14" s="254"/>
      <c r="AO14" s="254"/>
      <c r="AP14" s="254"/>
      <c r="AQ14" s="254"/>
      <c r="AR14" s="254"/>
      <c r="AS14" s="254"/>
    </row>
    <row r="15" spans="1:46" ht="45" customHeight="1" x14ac:dyDescent="0.25">
      <c r="A15" s="277"/>
      <c r="B15" s="277"/>
      <c r="C15" s="277"/>
      <c r="D15" s="277" t="s">
        <v>13</v>
      </c>
      <c r="E15" s="277"/>
      <c r="F15" s="277"/>
      <c r="G15" s="277"/>
      <c r="H15" s="277"/>
      <c r="I15" s="277"/>
      <c r="J15" s="277"/>
      <c r="K15" s="277" t="s">
        <v>13</v>
      </c>
      <c r="L15" s="277"/>
      <c r="M15" s="277"/>
      <c r="N15" s="277"/>
      <c r="O15" s="277"/>
      <c r="P15" s="277"/>
      <c r="Q15" s="277"/>
      <c r="R15" s="277" t="s">
        <v>13</v>
      </c>
      <c r="S15" s="277"/>
      <c r="T15" s="277"/>
      <c r="U15" s="277"/>
      <c r="V15" s="277"/>
      <c r="W15" s="277"/>
      <c r="X15" s="277"/>
      <c r="Y15" s="277" t="s">
        <v>13</v>
      </c>
      <c r="Z15" s="277"/>
      <c r="AA15" s="277"/>
      <c r="AB15" s="277"/>
      <c r="AC15" s="277"/>
      <c r="AD15" s="277"/>
      <c r="AE15" s="277"/>
      <c r="AF15" s="277" t="s">
        <v>13</v>
      </c>
      <c r="AG15" s="277"/>
      <c r="AH15" s="277"/>
      <c r="AI15" s="277"/>
      <c r="AJ15" s="277"/>
      <c r="AK15" s="277"/>
      <c r="AL15" s="277"/>
      <c r="AM15" s="277" t="s">
        <v>13</v>
      </c>
      <c r="AN15" s="277"/>
      <c r="AO15" s="277"/>
      <c r="AP15" s="277"/>
      <c r="AQ15" s="277"/>
      <c r="AR15" s="277"/>
      <c r="AS15" s="277"/>
    </row>
    <row r="16" spans="1:46" ht="60.75" customHeight="1" x14ac:dyDescent="0.25">
      <c r="A16" s="277"/>
      <c r="B16" s="277"/>
      <c r="C16" s="277"/>
      <c r="D16" s="124" t="s">
        <v>242</v>
      </c>
      <c r="E16" s="124" t="s">
        <v>243</v>
      </c>
      <c r="F16" s="124" t="s">
        <v>314</v>
      </c>
      <c r="G16" s="124" t="s">
        <v>315</v>
      </c>
      <c r="H16" s="124" t="s">
        <v>316</v>
      </c>
      <c r="I16" s="124" t="s">
        <v>245</v>
      </c>
      <c r="J16" s="18" t="s">
        <v>306</v>
      </c>
      <c r="K16" s="124" t="s">
        <v>242</v>
      </c>
      <c r="L16" s="124" t="s">
        <v>243</v>
      </c>
      <c r="M16" s="124" t="s">
        <v>314</v>
      </c>
      <c r="N16" s="124" t="s">
        <v>315</v>
      </c>
      <c r="O16" s="124" t="s">
        <v>316</v>
      </c>
      <c r="P16" s="124" t="s">
        <v>245</v>
      </c>
      <c r="Q16" s="18" t="s">
        <v>306</v>
      </c>
      <c r="R16" s="124" t="s">
        <v>242</v>
      </c>
      <c r="S16" s="124" t="s">
        <v>243</v>
      </c>
      <c r="T16" s="124" t="s">
        <v>314</v>
      </c>
      <c r="U16" s="124" t="s">
        <v>315</v>
      </c>
      <c r="V16" s="124" t="s">
        <v>316</v>
      </c>
      <c r="W16" s="124" t="s">
        <v>245</v>
      </c>
      <c r="X16" s="18" t="s">
        <v>306</v>
      </c>
      <c r="Y16" s="124" t="s">
        <v>242</v>
      </c>
      <c r="Z16" s="124" t="s">
        <v>243</v>
      </c>
      <c r="AA16" s="124" t="s">
        <v>314</v>
      </c>
      <c r="AB16" s="124" t="s">
        <v>315</v>
      </c>
      <c r="AC16" s="124" t="s">
        <v>316</v>
      </c>
      <c r="AD16" s="124" t="s">
        <v>245</v>
      </c>
      <c r="AE16" s="18" t="s">
        <v>306</v>
      </c>
      <c r="AF16" s="124" t="s">
        <v>242</v>
      </c>
      <c r="AG16" s="124" t="s">
        <v>243</v>
      </c>
      <c r="AH16" s="124" t="s">
        <v>314</v>
      </c>
      <c r="AI16" s="124" t="s">
        <v>315</v>
      </c>
      <c r="AJ16" s="124" t="s">
        <v>316</v>
      </c>
      <c r="AK16" s="124" t="s">
        <v>245</v>
      </c>
      <c r="AL16" s="18" t="s">
        <v>306</v>
      </c>
      <c r="AM16" s="124" t="s">
        <v>242</v>
      </c>
      <c r="AN16" s="124" t="s">
        <v>243</v>
      </c>
      <c r="AO16" s="124" t="s">
        <v>314</v>
      </c>
      <c r="AP16" s="124" t="s">
        <v>315</v>
      </c>
      <c r="AQ16" s="124" t="s">
        <v>316</v>
      </c>
      <c r="AR16" s="124" t="s">
        <v>245</v>
      </c>
      <c r="AS16" s="18" t="s">
        <v>306</v>
      </c>
    </row>
    <row r="17" spans="1:45" x14ac:dyDescent="0.25">
      <c r="A17" s="201">
        <v>1</v>
      </c>
      <c r="B17" s="201">
        <v>2</v>
      </c>
      <c r="C17" s="201">
        <v>3</v>
      </c>
      <c r="D17" s="29" t="s">
        <v>217</v>
      </c>
      <c r="E17" s="29" t="s">
        <v>218</v>
      </c>
      <c r="F17" s="29" t="s">
        <v>219</v>
      </c>
      <c r="G17" s="29" t="s">
        <v>220</v>
      </c>
      <c r="H17" s="29" t="s">
        <v>221</v>
      </c>
      <c r="I17" s="29" t="s">
        <v>222</v>
      </c>
      <c r="J17" s="29" t="s">
        <v>223</v>
      </c>
      <c r="K17" s="29" t="s">
        <v>262</v>
      </c>
      <c r="L17" s="29" t="s">
        <v>263</v>
      </c>
      <c r="M17" s="29" t="s">
        <v>264</v>
      </c>
      <c r="N17" s="29" t="s">
        <v>265</v>
      </c>
      <c r="O17" s="29" t="s">
        <v>266</v>
      </c>
      <c r="P17" s="29" t="s">
        <v>267</v>
      </c>
      <c r="Q17" s="29" t="s">
        <v>268</v>
      </c>
      <c r="R17" s="29" t="s">
        <v>270</v>
      </c>
      <c r="S17" s="29" t="s">
        <v>271</v>
      </c>
      <c r="T17" s="29" t="s">
        <v>272</v>
      </c>
      <c r="U17" s="29" t="s">
        <v>273</v>
      </c>
      <c r="V17" s="29" t="s">
        <v>274</v>
      </c>
      <c r="W17" s="29" t="s">
        <v>275</v>
      </c>
      <c r="X17" s="29" t="s">
        <v>276</v>
      </c>
      <c r="Y17" s="29" t="s">
        <v>278</v>
      </c>
      <c r="Z17" s="29" t="s">
        <v>279</v>
      </c>
      <c r="AA17" s="29" t="s">
        <v>280</v>
      </c>
      <c r="AB17" s="29" t="s">
        <v>281</v>
      </c>
      <c r="AC17" s="29" t="s">
        <v>282</v>
      </c>
      <c r="AD17" s="29" t="s">
        <v>283</v>
      </c>
      <c r="AE17" s="29" t="s">
        <v>284</v>
      </c>
      <c r="AF17" s="29" t="s">
        <v>286</v>
      </c>
      <c r="AG17" s="29" t="s">
        <v>287</v>
      </c>
      <c r="AH17" s="29" t="s">
        <v>288</v>
      </c>
      <c r="AI17" s="29" t="s">
        <v>289</v>
      </c>
      <c r="AJ17" s="29" t="s">
        <v>290</v>
      </c>
      <c r="AK17" s="29" t="s">
        <v>291</v>
      </c>
      <c r="AL17" s="29" t="s">
        <v>292</v>
      </c>
      <c r="AM17" s="29" t="s">
        <v>294</v>
      </c>
      <c r="AN17" s="29" t="s">
        <v>295</v>
      </c>
      <c r="AO17" s="29" t="s">
        <v>296</v>
      </c>
      <c r="AP17" s="29" t="s">
        <v>297</v>
      </c>
      <c r="AQ17" s="29" t="s">
        <v>298</v>
      </c>
      <c r="AR17" s="29" t="s">
        <v>299</v>
      </c>
      <c r="AS17" s="29" t="s">
        <v>300</v>
      </c>
    </row>
    <row r="18" spans="1:45" x14ac:dyDescent="0.25">
      <c r="A18" s="7">
        <v>0</v>
      </c>
      <c r="B18" s="125" t="s">
        <v>22</v>
      </c>
      <c r="C18" s="7" t="s">
        <v>23</v>
      </c>
      <c r="D18" s="15" t="s">
        <v>24</v>
      </c>
      <c r="E18" s="15" t="s">
        <v>24</v>
      </c>
      <c r="F18" s="15" t="s">
        <v>24</v>
      </c>
      <c r="G18" s="15" t="s">
        <v>24</v>
      </c>
      <c r="H18" s="15" t="str">
        <f>H25</f>
        <v>нд</v>
      </c>
      <c r="I18" s="15" t="s">
        <v>24</v>
      </c>
      <c r="J18" s="15" t="s">
        <v>24</v>
      </c>
      <c r="K18" s="15" t="s">
        <v>24</v>
      </c>
      <c r="L18" s="15" t="s">
        <v>24</v>
      </c>
      <c r="M18" s="15" t="s">
        <v>24</v>
      </c>
      <c r="N18" s="15" t="s">
        <v>24</v>
      </c>
      <c r="O18" s="15" t="s">
        <v>24</v>
      </c>
      <c r="P18" s="15" t="s">
        <v>24</v>
      </c>
      <c r="Q18" s="15" t="s">
        <v>24</v>
      </c>
      <c r="R18" s="15" t="s">
        <v>24</v>
      </c>
      <c r="S18" s="15" t="s">
        <v>24</v>
      </c>
      <c r="T18" s="15" t="s">
        <v>24</v>
      </c>
      <c r="U18" s="15" t="s">
        <v>24</v>
      </c>
      <c r="V18" s="15" t="s">
        <v>24</v>
      </c>
      <c r="W18" s="15" t="s">
        <v>24</v>
      </c>
      <c r="X18" s="15" t="s">
        <v>24</v>
      </c>
      <c r="Y18" s="15" t="s">
        <v>24</v>
      </c>
      <c r="Z18" s="15" t="s">
        <v>24</v>
      </c>
      <c r="AA18" s="15" t="s">
        <v>24</v>
      </c>
      <c r="AB18" s="15" t="s">
        <v>24</v>
      </c>
      <c r="AC18" s="15" t="s">
        <v>24</v>
      </c>
      <c r="AD18" s="15" t="s">
        <v>24</v>
      </c>
      <c r="AE18" s="15" t="s">
        <v>24</v>
      </c>
      <c r="AF18" s="15" t="s">
        <v>24</v>
      </c>
      <c r="AG18" s="15" t="s">
        <v>24</v>
      </c>
      <c r="AH18" s="15" t="s">
        <v>24</v>
      </c>
      <c r="AI18" s="15" t="s">
        <v>24</v>
      </c>
      <c r="AJ18" s="15" t="s">
        <v>24</v>
      </c>
      <c r="AK18" s="15" t="s">
        <v>24</v>
      </c>
      <c r="AL18" s="15" t="s">
        <v>24</v>
      </c>
      <c r="AM18" s="15">
        <f t="shared" ref="AM18:AS18" si="0">+SUM(K18,R18,Y18,AF18)</f>
        <v>0</v>
      </c>
      <c r="AN18" s="15">
        <f t="shared" si="0"/>
        <v>0</v>
      </c>
      <c r="AO18" s="15">
        <f t="shared" si="0"/>
        <v>0</v>
      </c>
      <c r="AP18" s="15">
        <f t="shared" si="0"/>
        <v>0</v>
      </c>
      <c r="AQ18" s="15">
        <f t="shared" si="0"/>
        <v>0</v>
      </c>
      <c r="AR18" s="15">
        <f t="shared" si="0"/>
        <v>0</v>
      </c>
      <c r="AS18" s="15">
        <f t="shared" si="0"/>
        <v>0</v>
      </c>
    </row>
    <row r="19" spans="1:45" x14ac:dyDescent="0.25">
      <c r="A19" s="7" t="s">
        <v>25</v>
      </c>
      <c r="B19" s="125" t="s">
        <v>26</v>
      </c>
      <c r="C19" s="7" t="s">
        <v>23</v>
      </c>
      <c r="D19" s="15" t="s">
        <v>24</v>
      </c>
      <c r="E19" s="15" t="s">
        <v>24</v>
      </c>
      <c r="F19" s="15" t="s">
        <v>24</v>
      </c>
      <c r="G19" s="15" t="s">
        <v>24</v>
      </c>
      <c r="H19" s="15" t="s">
        <v>24</v>
      </c>
      <c r="I19" s="15" t="s">
        <v>24</v>
      </c>
      <c r="J19" s="15" t="s">
        <v>24</v>
      </c>
      <c r="K19" s="15" t="s">
        <v>24</v>
      </c>
      <c r="L19" s="15" t="s">
        <v>24</v>
      </c>
      <c r="M19" s="15" t="s">
        <v>24</v>
      </c>
      <c r="N19" s="15" t="s">
        <v>24</v>
      </c>
      <c r="O19" s="15" t="s">
        <v>24</v>
      </c>
      <c r="P19" s="15" t="s">
        <v>24</v>
      </c>
      <c r="Q19" s="15" t="s">
        <v>24</v>
      </c>
      <c r="R19" s="15" t="s">
        <v>24</v>
      </c>
      <c r="S19" s="15" t="s">
        <v>24</v>
      </c>
      <c r="T19" s="15" t="s">
        <v>24</v>
      </c>
      <c r="U19" s="15" t="s">
        <v>24</v>
      </c>
      <c r="V19" s="15" t="s">
        <v>24</v>
      </c>
      <c r="W19" s="15" t="s">
        <v>24</v>
      </c>
      <c r="X19" s="15" t="s">
        <v>24</v>
      </c>
      <c r="Y19" s="15" t="s">
        <v>24</v>
      </c>
      <c r="Z19" s="15" t="s">
        <v>24</v>
      </c>
      <c r="AA19" s="15" t="s">
        <v>24</v>
      </c>
      <c r="AB19" s="15" t="s">
        <v>24</v>
      </c>
      <c r="AC19" s="15" t="s">
        <v>24</v>
      </c>
      <c r="AD19" s="15" t="s">
        <v>24</v>
      </c>
      <c r="AE19" s="15" t="s">
        <v>24</v>
      </c>
      <c r="AF19" s="15" t="s">
        <v>24</v>
      </c>
      <c r="AG19" s="15" t="s">
        <v>24</v>
      </c>
      <c r="AH19" s="15" t="s">
        <v>24</v>
      </c>
      <c r="AI19" s="15" t="s">
        <v>24</v>
      </c>
      <c r="AJ19" s="15" t="s">
        <v>24</v>
      </c>
      <c r="AK19" s="15" t="s">
        <v>24</v>
      </c>
      <c r="AL19" s="15" t="s">
        <v>24</v>
      </c>
      <c r="AM19" s="15">
        <f t="shared" ref="AM19:AM83" si="1">+SUM(K19,R19,Y19,AF19)</f>
        <v>0</v>
      </c>
      <c r="AN19" s="15">
        <f t="shared" ref="AN19:AN83" si="2">+SUM(L19,S19,Z19,AG19)</f>
        <v>0</v>
      </c>
      <c r="AO19" s="15">
        <f t="shared" ref="AO19:AO83" si="3">+SUM(M19,T19,AA19,AH19)</f>
        <v>0</v>
      </c>
      <c r="AP19" s="15">
        <f t="shared" ref="AP19:AP83" si="4">+SUM(N19,U19,AB19,AI19)</f>
        <v>0</v>
      </c>
      <c r="AQ19" s="15">
        <f t="shared" ref="AQ19:AQ83" si="5">+SUM(O19,V19,AC19,AJ19)</f>
        <v>0</v>
      </c>
      <c r="AR19" s="15">
        <f t="shared" ref="AR19:AR83" si="6">+SUM(P19,W19,AD19,AK19)</f>
        <v>0</v>
      </c>
      <c r="AS19" s="15">
        <f t="shared" ref="AS19:AS83" si="7">+SUM(Q19,X19,AE19,AL19)</f>
        <v>0</v>
      </c>
    </row>
    <row r="20" spans="1:45" ht="31.5" x14ac:dyDescent="0.25">
      <c r="A20" s="7" t="s">
        <v>27</v>
      </c>
      <c r="B20" s="125" t="s">
        <v>28</v>
      </c>
      <c r="C20" s="7" t="s">
        <v>23</v>
      </c>
      <c r="D20" s="15" t="s">
        <v>24</v>
      </c>
      <c r="E20" s="15" t="s">
        <v>24</v>
      </c>
      <c r="F20" s="15" t="s">
        <v>24</v>
      </c>
      <c r="G20" s="15" t="s">
        <v>24</v>
      </c>
      <c r="H20" s="15" t="s">
        <v>24</v>
      </c>
      <c r="I20" s="15" t="s">
        <v>24</v>
      </c>
      <c r="J20" s="15" t="s">
        <v>24</v>
      </c>
      <c r="K20" s="30" t="s">
        <v>24</v>
      </c>
      <c r="L20" s="30" t="s">
        <v>24</v>
      </c>
      <c r="M20" s="30" t="s">
        <v>24</v>
      </c>
      <c r="N20" s="30" t="s">
        <v>24</v>
      </c>
      <c r="O20" s="30" t="s">
        <v>24</v>
      </c>
      <c r="P20" s="30" t="s">
        <v>24</v>
      </c>
      <c r="Q20" s="30" t="s">
        <v>24</v>
      </c>
      <c r="R20" s="30" t="s">
        <v>24</v>
      </c>
      <c r="S20" s="30" t="s">
        <v>24</v>
      </c>
      <c r="T20" s="30" t="s">
        <v>24</v>
      </c>
      <c r="U20" s="30" t="s">
        <v>24</v>
      </c>
      <c r="V20" s="30" t="s">
        <v>24</v>
      </c>
      <c r="W20" s="30" t="s">
        <v>24</v>
      </c>
      <c r="X20" s="31" t="s">
        <v>24</v>
      </c>
      <c r="Y20" s="30" t="s">
        <v>24</v>
      </c>
      <c r="Z20" s="30" t="s">
        <v>24</v>
      </c>
      <c r="AA20" s="30" t="s">
        <v>24</v>
      </c>
      <c r="AB20" s="30" t="s">
        <v>24</v>
      </c>
      <c r="AC20" s="30" t="s">
        <v>24</v>
      </c>
      <c r="AD20" s="30" t="s">
        <v>24</v>
      </c>
      <c r="AE20" s="30" t="s">
        <v>24</v>
      </c>
      <c r="AF20" s="15" t="s">
        <v>24</v>
      </c>
      <c r="AG20" s="15" t="s">
        <v>24</v>
      </c>
      <c r="AH20" s="15" t="s">
        <v>24</v>
      </c>
      <c r="AI20" s="15" t="s">
        <v>24</v>
      </c>
      <c r="AJ20" s="15" t="s">
        <v>24</v>
      </c>
      <c r="AK20" s="15" t="s">
        <v>24</v>
      </c>
      <c r="AL20" s="15" t="s">
        <v>24</v>
      </c>
      <c r="AM20" s="15">
        <f t="shared" si="1"/>
        <v>0</v>
      </c>
      <c r="AN20" s="15">
        <f t="shared" si="2"/>
        <v>0</v>
      </c>
      <c r="AO20" s="15">
        <f t="shared" si="3"/>
        <v>0</v>
      </c>
      <c r="AP20" s="15">
        <f t="shared" si="4"/>
        <v>0</v>
      </c>
      <c r="AQ20" s="15">
        <f t="shared" si="5"/>
        <v>0</v>
      </c>
      <c r="AR20" s="15">
        <f t="shared" si="6"/>
        <v>0</v>
      </c>
      <c r="AS20" s="15">
        <f t="shared" si="7"/>
        <v>0</v>
      </c>
    </row>
    <row r="21" spans="1:45" ht="47.25" x14ac:dyDescent="0.25">
      <c r="A21" s="7" t="s">
        <v>29</v>
      </c>
      <c r="B21" s="125" t="s">
        <v>30</v>
      </c>
      <c r="C21" s="7" t="s">
        <v>23</v>
      </c>
      <c r="D21" s="15" t="s">
        <v>24</v>
      </c>
      <c r="E21" s="15" t="s">
        <v>24</v>
      </c>
      <c r="F21" s="15" t="s">
        <v>24</v>
      </c>
      <c r="G21" s="15" t="s">
        <v>24</v>
      </c>
      <c r="H21" s="15" t="s">
        <v>24</v>
      </c>
      <c r="I21" s="15" t="s">
        <v>24</v>
      </c>
      <c r="J21" s="15" t="s">
        <v>24</v>
      </c>
      <c r="K21" s="15" t="s">
        <v>24</v>
      </c>
      <c r="L21" s="15" t="s">
        <v>24</v>
      </c>
      <c r="M21" s="15" t="s">
        <v>24</v>
      </c>
      <c r="N21" s="15" t="s">
        <v>24</v>
      </c>
      <c r="O21" s="15" t="s">
        <v>24</v>
      </c>
      <c r="P21" s="15" t="s">
        <v>24</v>
      </c>
      <c r="Q21" s="15" t="s">
        <v>24</v>
      </c>
      <c r="R21" s="15" t="s">
        <v>24</v>
      </c>
      <c r="S21" s="15" t="s">
        <v>24</v>
      </c>
      <c r="T21" s="15" t="s">
        <v>24</v>
      </c>
      <c r="U21" s="15" t="s">
        <v>24</v>
      </c>
      <c r="V21" s="15" t="s">
        <v>24</v>
      </c>
      <c r="W21" s="15" t="s">
        <v>24</v>
      </c>
      <c r="X21" s="15" t="s">
        <v>24</v>
      </c>
      <c r="Y21" s="15" t="s">
        <v>24</v>
      </c>
      <c r="Z21" s="15" t="s">
        <v>24</v>
      </c>
      <c r="AA21" s="15" t="s">
        <v>24</v>
      </c>
      <c r="AB21" s="15" t="s">
        <v>24</v>
      </c>
      <c r="AC21" s="15" t="s">
        <v>24</v>
      </c>
      <c r="AD21" s="15" t="s">
        <v>24</v>
      </c>
      <c r="AE21" s="15" t="s">
        <v>24</v>
      </c>
      <c r="AF21" s="15" t="s">
        <v>24</v>
      </c>
      <c r="AG21" s="15" t="s">
        <v>24</v>
      </c>
      <c r="AH21" s="15" t="s">
        <v>24</v>
      </c>
      <c r="AI21" s="15" t="s">
        <v>24</v>
      </c>
      <c r="AJ21" s="15" t="s">
        <v>24</v>
      </c>
      <c r="AK21" s="15" t="s">
        <v>24</v>
      </c>
      <c r="AL21" s="15" t="s">
        <v>24</v>
      </c>
      <c r="AM21" s="15">
        <f t="shared" si="1"/>
        <v>0</v>
      </c>
      <c r="AN21" s="15">
        <f t="shared" si="2"/>
        <v>0</v>
      </c>
      <c r="AO21" s="15">
        <f t="shared" si="3"/>
        <v>0</v>
      </c>
      <c r="AP21" s="15">
        <f t="shared" si="4"/>
        <v>0</v>
      </c>
      <c r="AQ21" s="15">
        <f t="shared" si="5"/>
        <v>0</v>
      </c>
      <c r="AR21" s="15">
        <f t="shared" si="6"/>
        <v>0</v>
      </c>
      <c r="AS21" s="15">
        <f t="shared" si="7"/>
        <v>0</v>
      </c>
    </row>
    <row r="22" spans="1:45" ht="31.5" x14ac:dyDescent="0.25">
      <c r="A22" s="7" t="s">
        <v>31</v>
      </c>
      <c r="B22" s="125" t="s">
        <v>32</v>
      </c>
      <c r="C22" s="7" t="s">
        <v>23</v>
      </c>
      <c r="D22" s="15" t="s">
        <v>24</v>
      </c>
      <c r="E22" s="15" t="s">
        <v>24</v>
      </c>
      <c r="F22" s="15" t="s">
        <v>24</v>
      </c>
      <c r="G22" s="15" t="s">
        <v>24</v>
      </c>
      <c r="H22" s="15" t="s">
        <v>24</v>
      </c>
      <c r="I22" s="15" t="s">
        <v>24</v>
      </c>
      <c r="J22" s="15" t="s">
        <v>24</v>
      </c>
      <c r="K22" s="15" t="s">
        <v>24</v>
      </c>
      <c r="L22" s="15" t="s">
        <v>24</v>
      </c>
      <c r="M22" s="15" t="s">
        <v>24</v>
      </c>
      <c r="N22" s="15" t="s">
        <v>24</v>
      </c>
      <c r="O22" s="15" t="s">
        <v>24</v>
      </c>
      <c r="P22" s="15" t="s">
        <v>24</v>
      </c>
      <c r="Q22" s="15" t="s">
        <v>24</v>
      </c>
      <c r="R22" s="15" t="s">
        <v>24</v>
      </c>
      <c r="S22" s="15" t="s">
        <v>24</v>
      </c>
      <c r="T22" s="15" t="s">
        <v>24</v>
      </c>
      <c r="U22" s="15" t="s">
        <v>24</v>
      </c>
      <c r="V22" s="15" t="s">
        <v>24</v>
      </c>
      <c r="W22" s="15" t="s">
        <v>24</v>
      </c>
      <c r="X22" s="15" t="s">
        <v>24</v>
      </c>
      <c r="Y22" s="15" t="s">
        <v>24</v>
      </c>
      <c r="Z22" s="15" t="s">
        <v>24</v>
      </c>
      <c r="AA22" s="15" t="s">
        <v>24</v>
      </c>
      <c r="AB22" s="15" t="s">
        <v>24</v>
      </c>
      <c r="AC22" s="15" t="s">
        <v>24</v>
      </c>
      <c r="AD22" s="15" t="s">
        <v>24</v>
      </c>
      <c r="AE22" s="15" t="s">
        <v>24</v>
      </c>
      <c r="AF22" s="15" t="s">
        <v>24</v>
      </c>
      <c r="AG22" s="15" t="s">
        <v>24</v>
      </c>
      <c r="AH22" s="15" t="s">
        <v>24</v>
      </c>
      <c r="AI22" s="15" t="s">
        <v>24</v>
      </c>
      <c r="AJ22" s="15" t="s">
        <v>24</v>
      </c>
      <c r="AK22" s="15" t="s">
        <v>24</v>
      </c>
      <c r="AL22" s="15" t="s">
        <v>24</v>
      </c>
      <c r="AM22" s="15">
        <f t="shared" si="1"/>
        <v>0</v>
      </c>
      <c r="AN22" s="15">
        <f t="shared" si="2"/>
        <v>0</v>
      </c>
      <c r="AO22" s="15">
        <f t="shared" si="3"/>
        <v>0</v>
      </c>
      <c r="AP22" s="15">
        <f t="shared" si="4"/>
        <v>0</v>
      </c>
      <c r="AQ22" s="15">
        <f t="shared" si="5"/>
        <v>0</v>
      </c>
      <c r="AR22" s="15">
        <f t="shared" si="6"/>
        <v>0</v>
      </c>
      <c r="AS22" s="15">
        <f t="shared" si="7"/>
        <v>0</v>
      </c>
    </row>
    <row r="23" spans="1:45" ht="31.5" x14ac:dyDescent="0.25">
      <c r="A23" s="7" t="s">
        <v>33</v>
      </c>
      <c r="B23" s="125" t="s">
        <v>34</v>
      </c>
      <c r="C23" s="7" t="s">
        <v>23</v>
      </c>
      <c r="D23" s="15" t="s">
        <v>24</v>
      </c>
      <c r="E23" s="15" t="s">
        <v>24</v>
      </c>
      <c r="F23" s="15" t="s">
        <v>24</v>
      </c>
      <c r="G23" s="15" t="s">
        <v>24</v>
      </c>
      <c r="H23" s="15" t="s">
        <v>24</v>
      </c>
      <c r="I23" s="15" t="s">
        <v>24</v>
      </c>
      <c r="J23" s="15" t="s">
        <v>24</v>
      </c>
      <c r="K23" s="15" t="s">
        <v>24</v>
      </c>
      <c r="L23" s="15" t="s">
        <v>24</v>
      </c>
      <c r="M23" s="15" t="s">
        <v>24</v>
      </c>
      <c r="N23" s="15" t="s">
        <v>24</v>
      </c>
      <c r="O23" s="15" t="s">
        <v>24</v>
      </c>
      <c r="P23" s="15" t="s">
        <v>24</v>
      </c>
      <c r="Q23" s="15" t="s">
        <v>24</v>
      </c>
      <c r="R23" s="15" t="s">
        <v>24</v>
      </c>
      <c r="S23" s="15" t="s">
        <v>24</v>
      </c>
      <c r="T23" s="15" t="s">
        <v>24</v>
      </c>
      <c r="U23" s="15" t="s">
        <v>24</v>
      </c>
      <c r="V23" s="15" t="s">
        <v>24</v>
      </c>
      <c r="W23" s="15" t="s">
        <v>24</v>
      </c>
      <c r="X23" s="15" t="s">
        <v>24</v>
      </c>
      <c r="Y23" s="15" t="s">
        <v>24</v>
      </c>
      <c r="Z23" s="15" t="s">
        <v>24</v>
      </c>
      <c r="AA23" s="15" t="s">
        <v>24</v>
      </c>
      <c r="AB23" s="15" t="s">
        <v>24</v>
      </c>
      <c r="AC23" s="15" t="s">
        <v>24</v>
      </c>
      <c r="AD23" s="15" t="s">
        <v>24</v>
      </c>
      <c r="AE23" s="15" t="s">
        <v>24</v>
      </c>
      <c r="AF23" s="15" t="s">
        <v>24</v>
      </c>
      <c r="AG23" s="15" t="s">
        <v>24</v>
      </c>
      <c r="AH23" s="15" t="s">
        <v>24</v>
      </c>
      <c r="AI23" s="15" t="s">
        <v>24</v>
      </c>
      <c r="AJ23" s="15" t="s">
        <v>24</v>
      </c>
      <c r="AK23" s="15" t="s">
        <v>24</v>
      </c>
      <c r="AL23" s="15" t="s">
        <v>24</v>
      </c>
      <c r="AM23" s="15">
        <f t="shared" si="1"/>
        <v>0</v>
      </c>
      <c r="AN23" s="15">
        <f t="shared" si="2"/>
        <v>0</v>
      </c>
      <c r="AO23" s="15">
        <f t="shared" si="3"/>
        <v>0</v>
      </c>
      <c r="AP23" s="15">
        <f t="shared" si="4"/>
        <v>0</v>
      </c>
      <c r="AQ23" s="15">
        <f t="shared" si="5"/>
        <v>0</v>
      </c>
      <c r="AR23" s="15">
        <f t="shared" si="6"/>
        <v>0</v>
      </c>
      <c r="AS23" s="15">
        <f t="shared" si="7"/>
        <v>0</v>
      </c>
    </row>
    <row r="24" spans="1:45" x14ac:dyDescent="0.25">
      <c r="A24" s="7" t="s">
        <v>35</v>
      </c>
      <c r="B24" s="125" t="s">
        <v>36</v>
      </c>
      <c r="C24" s="7" t="s">
        <v>23</v>
      </c>
      <c r="D24" s="15" t="s">
        <v>24</v>
      </c>
      <c r="E24" s="15" t="s">
        <v>24</v>
      </c>
      <c r="F24" s="15" t="s">
        <v>24</v>
      </c>
      <c r="G24" s="15" t="s">
        <v>24</v>
      </c>
      <c r="H24" s="15" t="s">
        <v>24</v>
      </c>
      <c r="I24" s="15" t="s">
        <v>24</v>
      </c>
      <c r="J24" s="15" t="s">
        <v>24</v>
      </c>
      <c r="K24" s="15" t="s">
        <v>24</v>
      </c>
      <c r="L24" s="15" t="s">
        <v>24</v>
      </c>
      <c r="M24" s="15" t="s">
        <v>24</v>
      </c>
      <c r="N24" s="15" t="s">
        <v>24</v>
      </c>
      <c r="O24" s="15" t="s">
        <v>24</v>
      </c>
      <c r="P24" s="15" t="s">
        <v>24</v>
      </c>
      <c r="Q24" s="15" t="s">
        <v>24</v>
      </c>
      <c r="R24" s="15" t="s">
        <v>24</v>
      </c>
      <c r="S24" s="15" t="s">
        <v>24</v>
      </c>
      <c r="T24" s="15" t="s">
        <v>24</v>
      </c>
      <c r="U24" s="15" t="s">
        <v>24</v>
      </c>
      <c r="V24" s="15" t="s">
        <v>24</v>
      </c>
      <c r="W24" s="15" t="s">
        <v>24</v>
      </c>
      <c r="X24" s="15" t="s">
        <v>24</v>
      </c>
      <c r="Y24" s="15" t="s">
        <v>24</v>
      </c>
      <c r="Z24" s="15" t="s">
        <v>24</v>
      </c>
      <c r="AA24" s="15" t="s">
        <v>24</v>
      </c>
      <c r="AB24" s="15" t="s">
        <v>24</v>
      </c>
      <c r="AC24" s="15" t="s">
        <v>24</v>
      </c>
      <c r="AD24" s="15" t="s">
        <v>24</v>
      </c>
      <c r="AE24" s="15" t="s">
        <v>24</v>
      </c>
      <c r="AF24" s="15" t="s">
        <v>24</v>
      </c>
      <c r="AG24" s="15" t="s">
        <v>24</v>
      </c>
      <c r="AH24" s="15" t="s">
        <v>24</v>
      </c>
      <c r="AI24" s="15" t="s">
        <v>24</v>
      </c>
      <c r="AJ24" s="15" t="s">
        <v>24</v>
      </c>
      <c r="AK24" s="15" t="s">
        <v>24</v>
      </c>
      <c r="AL24" s="15" t="s">
        <v>24</v>
      </c>
      <c r="AM24" s="15">
        <f t="shared" si="1"/>
        <v>0</v>
      </c>
      <c r="AN24" s="15">
        <f t="shared" si="2"/>
        <v>0</v>
      </c>
      <c r="AO24" s="15">
        <f t="shared" si="3"/>
        <v>0</v>
      </c>
      <c r="AP24" s="15">
        <f t="shared" si="4"/>
        <v>0</v>
      </c>
      <c r="AQ24" s="15">
        <f t="shared" si="5"/>
        <v>0</v>
      </c>
      <c r="AR24" s="15">
        <f t="shared" si="6"/>
        <v>0</v>
      </c>
      <c r="AS24" s="15">
        <f t="shared" si="7"/>
        <v>0</v>
      </c>
    </row>
    <row r="25" spans="1:45" x14ac:dyDescent="0.25">
      <c r="A25" s="7" t="s">
        <v>37</v>
      </c>
      <c r="B25" s="125" t="s">
        <v>38</v>
      </c>
      <c r="C25" s="7" t="s">
        <v>23</v>
      </c>
      <c r="D25" s="15" t="s">
        <v>24</v>
      </c>
      <c r="E25" s="15" t="s">
        <v>24</v>
      </c>
      <c r="F25" s="15" t="s">
        <v>24</v>
      </c>
      <c r="G25" s="15" t="s">
        <v>24</v>
      </c>
      <c r="H25" s="15" t="str">
        <f>H26</f>
        <v>нд</v>
      </c>
      <c r="I25" s="15" t="s">
        <v>24</v>
      </c>
      <c r="J25" s="15" t="s">
        <v>24</v>
      </c>
      <c r="K25" s="15" t="s">
        <v>24</v>
      </c>
      <c r="L25" s="15" t="s">
        <v>24</v>
      </c>
      <c r="M25" s="15" t="s">
        <v>24</v>
      </c>
      <c r="N25" s="15" t="s">
        <v>24</v>
      </c>
      <c r="O25" s="15" t="s">
        <v>24</v>
      </c>
      <c r="P25" s="15" t="s">
        <v>24</v>
      </c>
      <c r="Q25" s="15" t="s">
        <v>24</v>
      </c>
      <c r="R25" s="15" t="s">
        <v>24</v>
      </c>
      <c r="S25" s="15" t="s">
        <v>24</v>
      </c>
      <c r="T25" s="15" t="s">
        <v>24</v>
      </c>
      <c r="U25" s="15" t="s">
        <v>24</v>
      </c>
      <c r="V25" s="15" t="s">
        <v>24</v>
      </c>
      <c r="W25" s="15" t="s">
        <v>24</v>
      </c>
      <c r="X25" s="15" t="s">
        <v>24</v>
      </c>
      <c r="Y25" s="15" t="s">
        <v>24</v>
      </c>
      <c r="Z25" s="15" t="s">
        <v>24</v>
      </c>
      <c r="AA25" s="15" t="s">
        <v>24</v>
      </c>
      <c r="AB25" s="15" t="s">
        <v>24</v>
      </c>
      <c r="AC25" s="15" t="s">
        <v>24</v>
      </c>
      <c r="AD25" s="15" t="s">
        <v>24</v>
      </c>
      <c r="AE25" s="15" t="s">
        <v>24</v>
      </c>
      <c r="AF25" s="15" t="s">
        <v>24</v>
      </c>
      <c r="AG25" s="15" t="s">
        <v>24</v>
      </c>
      <c r="AH25" s="30" t="s">
        <v>24</v>
      </c>
      <c r="AI25" s="15" t="s">
        <v>24</v>
      </c>
      <c r="AJ25" s="15" t="s">
        <v>24</v>
      </c>
      <c r="AK25" s="15" t="s">
        <v>24</v>
      </c>
      <c r="AL25" s="15" t="s">
        <v>24</v>
      </c>
      <c r="AM25" s="15">
        <f t="shared" si="1"/>
        <v>0</v>
      </c>
      <c r="AN25" s="15">
        <f t="shared" si="2"/>
        <v>0</v>
      </c>
      <c r="AO25" s="15">
        <f t="shared" si="3"/>
        <v>0</v>
      </c>
      <c r="AP25" s="15">
        <f t="shared" si="4"/>
        <v>0</v>
      </c>
      <c r="AQ25" s="15">
        <f t="shared" si="5"/>
        <v>0</v>
      </c>
      <c r="AR25" s="15">
        <f t="shared" si="6"/>
        <v>0</v>
      </c>
      <c r="AS25" s="15">
        <f t="shared" si="7"/>
        <v>0</v>
      </c>
    </row>
    <row r="26" spans="1:45" x14ac:dyDescent="0.25">
      <c r="A26" s="7" t="s">
        <v>39</v>
      </c>
      <c r="B26" s="125" t="s">
        <v>40</v>
      </c>
      <c r="C26" s="7" t="s">
        <v>23</v>
      </c>
      <c r="D26" s="15" t="s">
        <v>24</v>
      </c>
      <c r="E26" s="15" t="s">
        <v>24</v>
      </c>
      <c r="F26" s="15" t="s">
        <v>24</v>
      </c>
      <c r="G26" s="15" t="s">
        <v>24</v>
      </c>
      <c r="H26" s="15" t="str">
        <f>H27</f>
        <v>нд</v>
      </c>
      <c r="I26" s="15" t="s">
        <v>24</v>
      </c>
      <c r="J26" s="15" t="s">
        <v>24</v>
      </c>
      <c r="K26" s="15" t="s">
        <v>24</v>
      </c>
      <c r="L26" s="15" t="s">
        <v>24</v>
      </c>
      <c r="M26" s="15" t="s">
        <v>24</v>
      </c>
      <c r="N26" s="15" t="s">
        <v>24</v>
      </c>
      <c r="O26" s="15" t="s">
        <v>24</v>
      </c>
      <c r="P26" s="15" t="s">
        <v>24</v>
      </c>
      <c r="Q26" s="15" t="s">
        <v>24</v>
      </c>
      <c r="R26" s="15" t="s">
        <v>24</v>
      </c>
      <c r="S26" s="15" t="s">
        <v>24</v>
      </c>
      <c r="T26" s="15" t="s">
        <v>24</v>
      </c>
      <c r="U26" s="15" t="s">
        <v>24</v>
      </c>
      <c r="V26" s="15" t="s">
        <v>24</v>
      </c>
      <c r="W26" s="15" t="s">
        <v>24</v>
      </c>
      <c r="X26" s="15" t="s">
        <v>24</v>
      </c>
      <c r="Y26" s="15" t="s">
        <v>24</v>
      </c>
      <c r="Z26" s="15" t="s">
        <v>24</v>
      </c>
      <c r="AA26" s="15" t="s">
        <v>24</v>
      </c>
      <c r="AB26" s="15" t="s">
        <v>24</v>
      </c>
      <c r="AC26" s="15" t="s">
        <v>24</v>
      </c>
      <c r="AD26" s="15" t="s">
        <v>24</v>
      </c>
      <c r="AE26" s="15" t="s">
        <v>24</v>
      </c>
      <c r="AF26" s="15" t="s">
        <v>24</v>
      </c>
      <c r="AG26" s="15" t="s">
        <v>24</v>
      </c>
      <c r="AH26" s="15" t="s">
        <v>24</v>
      </c>
      <c r="AI26" s="15" t="s">
        <v>24</v>
      </c>
      <c r="AJ26" s="15" t="s">
        <v>24</v>
      </c>
      <c r="AK26" s="15" t="s">
        <v>24</v>
      </c>
      <c r="AL26" s="15" t="s">
        <v>24</v>
      </c>
      <c r="AM26" s="15">
        <f t="shared" si="1"/>
        <v>0</v>
      </c>
      <c r="AN26" s="15">
        <f t="shared" si="2"/>
        <v>0</v>
      </c>
      <c r="AO26" s="15">
        <f t="shared" si="3"/>
        <v>0</v>
      </c>
      <c r="AP26" s="15">
        <f t="shared" si="4"/>
        <v>0</v>
      </c>
      <c r="AQ26" s="15">
        <f t="shared" si="5"/>
        <v>0</v>
      </c>
      <c r="AR26" s="15">
        <f t="shared" si="6"/>
        <v>0</v>
      </c>
      <c r="AS26" s="15">
        <f t="shared" si="7"/>
        <v>0</v>
      </c>
    </row>
    <row r="27" spans="1:45" ht="31.5" hidden="1" x14ac:dyDescent="0.25">
      <c r="A27" s="7" t="s">
        <v>41</v>
      </c>
      <c r="B27" s="125" t="s">
        <v>42</v>
      </c>
      <c r="C27" s="7" t="s">
        <v>23</v>
      </c>
      <c r="D27" s="15" t="str">
        <f>+D30</f>
        <v>нд</v>
      </c>
      <c r="E27" s="15" t="str">
        <f t="shared" ref="E27:J27" si="8">+E30</f>
        <v>нд</v>
      </c>
      <c r="F27" s="15" t="str">
        <f t="shared" si="8"/>
        <v>нд</v>
      </c>
      <c r="G27" s="15" t="str">
        <f t="shared" si="8"/>
        <v>нд</v>
      </c>
      <c r="H27" s="15" t="str">
        <f t="shared" si="8"/>
        <v>нд</v>
      </c>
      <c r="I27" s="15" t="str">
        <f t="shared" si="8"/>
        <v>нд</v>
      </c>
      <c r="J27" s="15" t="str">
        <f t="shared" si="8"/>
        <v>нд</v>
      </c>
      <c r="K27" s="15" t="s">
        <v>24</v>
      </c>
      <c r="L27" s="15" t="s">
        <v>24</v>
      </c>
      <c r="M27" s="15" t="s">
        <v>24</v>
      </c>
      <c r="N27" s="15" t="s">
        <v>24</v>
      </c>
      <c r="O27" s="15" t="s">
        <v>24</v>
      </c>
      <c r="P27" s="15" t="s">
        <v>24</v>
      </c>
      <c r="Q27" s="15" t="s">
        <v>24</v>
      </c>
      <c r="R27" s="15" t="s">
        <v>24</v>
      </c>
      <c r="S27" s="15" t="s">
        <v>24</v>
      </c>
      <c r="T27" s="15" t="s">
        <v>24</v>
      </c>
      <c r="U27" s="15" t="s">
        <v>24</v>
      </c>
      <c r="V27" s="15" t="s">
        <v>24</v>
      </c>
      <c r="W27" s="15" t="s">
        <v>24</v>
      </c>
      <c r="X27" s="15" t="s">
        <v>24</v>
      </c>
      <c r="Y27" s="15" t="s">
        <v>24</v>
      </c>
      <c r="Z27" s="15" t="s">
        <v>24</v>
      </c>
      <c r="AA27" s="15" t="s">
        <v>24</v>
      </c>
      <c r="AB27" s="15" t="s">
        <v>24</v>
      </c>
      <c r="AC27" s="15" t="s">
        <v>24</v>
      </c>
      <c r="AD27" s="15" t="s">
        <v>24</v>
      </c>
      <c r="AE27" s="15" t="s">
        <v>24</v>
      </c>
      <c r="AF27" s="15" t="s">
        <v>24</v>
      </c>
      <c r="AG27" s="15" t="s">
        <v>24</v>
      </c>
      <c r="AH27" s="15" t="s">
        <v>24</v>
      </c>
      <c r="AI27" s="15" t="s">
        <v>24</v>
      </c>
      <c r="AJ27" s="15" t="s">
        <v>24</v>
      </c>
      <c r="AK27" s="15" t="s">
        <v>24</v>
      </c>
      <c r="AL27" s="15" t="s">
        <v>24</v>
      </c>
      <c r="AM27" s="15">
        <f t="shared" si="1"/>
        <v>0</v>
      </c>
      <c r="AN27" s="15">
        <f t="shared" si="2"/>
        <v>0</v>
      </c>
      <c r="AO27" s="15">
        <f t="shared" si="3"/>
        <v>0</v>
      </c>
      <c r="AP27" s="15">
        <f t="shared" si="4"/>
        <v>0</v>
      </c>
      <c r="AQ27" s="15">
        <f t="shared" si="5"/>
        <v>0</v>
      </c>
      <c r="AR27" s="15">
        <f t="shared" si="6"/>
        <v>0</v>
      </c>
      <c r="AS27" s="15">
        <f t="shared" si="7"/>
        <v>0</v>
      </c>
    </row>
    <row r="28" spans="1:45" ht="47.25" hidden="1" x14ac:dyDescent="0.25">
      <c r="A28" s="7" t="s">
        <v>43</v>
      </c>
      <c r="B28" s="125" t="s">
        <v>44</v>
      </c>
      <c r="C28" s="7" t="s">
        <v>23</v>
      </c>
      <c r="D28" s="15" t="s">
        <v>24</v>
      </c>
      <c r="E28" s="15" t="s">
        <v>24</v>
      </c>
      <c r="F28" s="15" t="s">
        <v>24</v>
      </c>
      <c r="G28" s="15" t="s">
        <v>24</v>
      </c>
      <c r="H28" s="15" t="s">
        <v>24</v>
      </c>
      <c r="I28" s="15" t="s">
        <v>24</v>
      </c>
      <c r="J28" s="15" t="s">
        <v>24</v>
      </c>
      <c r="K28" s="15" t="s">
        <v>24</v>
      </c>
      <c r="L28" s="15" t="s">
        <v>24</v>
      </c>
      <c r="M28" s="15" t="s">
        <v>24</v>
      </c>
      <c r="N28" s="15" t="s">
        <v>24</v>
      </c>
      <c r="O28" s="15" t="s">
        <v>24</v>
      </c>
      <c r="P28" s="15" t="s">
        <v>24</v>
      </c>
      <c r="Q28" s="15" t="s">
        <v>24</v>
      </c>
      <c r="R28" s="15" t="s">
        <v>24</v>
      </c>
      <c r="S28" s="15" t="s">
        <v>24</v>
      </c>
      <c r="T28" s="15" t="s">
        <v>24</v>
      </c>
      <c r="U28" s="15" t="s">
        <v>24</v>
      </c>
      <c r="V28" s="15" t="s">
        <v>24</v>
      </c>
      <c r="W28" s="15" t="s">
        <v>24</v>
      </c>
      <c r="X28" s="15" t="s">
        <v>24</v>
      </c>
      <c r="Y28" s="15" t="s">
        <v>24</v>
      </c>
      <c r="Z28" s="15" t="s">
        <v>24</v>
      </c>
      <c r="AA28" s="15" t="s">
        <v>24</v>
      </c>
      <c r="AB28" s="15" t="s">
        <v>24</v>
      </c>
      <c r="AC28" s="15" t="s">
        <v>24</v>
      </c>
      <c r="AD28" s="15" t="s">
        <v>24</v>
      </c>
      <c r="AE28" s="15" t="s">
        <v>24</v>
      </c>
      <c r="AF28" s="15" t="s">
        <v>24</v>
      </c>
      <c r="AG28" s="15" t="s">
        <v>24</v>
      </c>
      <c r="AH28" s="15" t="s">
        <v>24</v>
      </c>
      <c r="AI28" s="15" t="s">
        <v>24</v>
      </c>
      <c r="AJ28" s="15" t="s">
        <v>24</v>
      </c>
      <c r="AK28" s="15" t="s">
        <v>24</v>
      </c>
      <c r="AL28" s="15" t="s">
        <v>24</v>
      </c>
      <c r="AM28" s="15">
        <f t="shared" si="1"/>
        <v>0</v>
      </c>
      <c r="AN28" s="15">
        <f t="shared" si="2"/>
        <v>0</v>
      </c>
      <c r="AO28" s="15">
        <f t="shared" si="3"/>
        <v>0</v>
      </c>
      <c r="AP28" s="15">
        <f t="shared" si="4"/>
        <v>0</v>
      </c>
      <c r="AQ28" s="15">
        <f t="shared" si="5"/>
        <v>0</v>
      </c>
      <c r="AR28" s="15">
        <f t="shared" si="6"/>
        <v>0</v>
      </c>
      <c r="AS28" s="15">
        <f t="shared" si="7"/>
        <v>0</v>
      </c>
    </row>
    <row r="29" spans="1:45" ht="47.25" hidden="1" x14ac:dyDescent="0.25">
      <c r="A29" s="7" t="s">
        <v>45</v>
      </c>
      <c r="B29" s="125" t="s">
        <v>46</v>
      </c>
      <c r="C29" s="7" t="s">
        <v>23</v>
      </c>
      <c r="D29" s="15" t="s">
        <v>24</v>
      </c>
      <c r="E29" s="15" t="s">
        <v>24</v>
      </c>
      <c r="F29" s="15" t="s">
        <v>24</v>
      </c>
      <c r="G29" s="15" t="s">
        <v>24</v>
      </c>
      <c r="H29" s="15" t="s">
        <v>24</v>
      </c>
      <c r="I29" s="15" t="s">
        <v>24</v>
      </c>
      <c r="J29" s="15" t="s">
        <v>24</v>
      </c>
      <c r="K29" s="15" t="s">
        <v>24</v>
      </c>
      <c r="L29" s="15" t="s">
        <v>24</v>
      </c>
      <c r="M29" s="15" t="s">
        <v>24</v>
      </c>
      <c r="N29" s="15" t="s">
        <v>24</v>
      </c>
      <c r="O29" s="15" t="s">
        <v>24</v>
      </c>
      <c r="P29" s="15" t="s">
        <v>24</v>
      </c>
      <c r="Q29" s="15" t="s">
        <v>24</v>
      </c>
      <c r="R29" s="15" t="s">
        <v>24</v>
      </c>
      <c r="S29" s="15" t="s">
        <v>24</v>
      </c>
      <c r="T29" s="15" t="s">
        <v>24</v>
      </c>
      <c r="U29" s="15" t="s">
        <v>24</v>
      </c>
      <c r="V29" s="15" t="s">
        <v>24</v>
      </c>
      <c r="W29" s="15" t="s">
        <v>24</v>
      </c>
      <c r="X29" s="15" t="s">
        <v>24</v>
      </c>
      <c r="Y29" s="15" t="s">
        <v>24</v>
      </c>
      <c r="Z29" s="15" t="s">
        <v>24</v>
      </c>
      <c r="AA29" s="15" t="s">
        <v>24</v>
      </c>
      <c r="AB29" s="15" t="s">
        <v>24</v>
      </c>
      <c r="AC29" s="15" t="s">
        <v>24</v>
      </c>
      <c r="AD29" s="15" t="s">
        <v>24</v>
      </c>
      <c r="AE29" s="15" t="s">
        <v>24</v>
      </c>
      <c r="AF29" s="15" t="s">
        <v>24</v>
      </c>
      <c r="AG29" s="15" t="s">
        <v>24</v>
      </c>
      <c r="AH29" s="15" t="s">
        <v>24</v>
      </c>
      <c r="AI29" s="15" t="s">
        <v>24</v>
      </c>
      <c r="AJ29" s="15" t="s">
        <v>24</v>
      </c>
      <c r="AK29" s="15" t="s">
        <v>24</v>
      </c>
      <c r="AL29" s="15" t="s">
        <v>24</v>
      </c>
      <c r="AM29" s="15">
        <f t="shared" si="1"/>
        <v>0</v>
      </c>
      <c r="AN29" s="15">
        <f t="shared" si="2"/>
        <v>0</v>
      </c>
      <c r="AO29" s="15">
        <f t="shared" si="3"/>
        <v>0</v>
      </c>
      <c r="AP29" s="15">
        <f t="shared" si="4"/>
        <v>0</v>
      </c>
      <c r="AQ29" s="15">
        <f t="shared" si="5"/>
        <v>0</v>
      </c>
      <c r="AR29" s="15">
        <f t="shared" si="6"/>
        <v>0</v>
      </c>
      <c r="AS29" s="15">
        <f t="shared" si="7"/>
        <v>0</v>
      </c>
    </row>
    <row r="30" spans="1:45" ht="47.25" hidden="1" x14ac:dyDescent="0.25">
      <c r="A30" s="7" t="s">
        <v>47</v>
      </c>
      <c r="B30" s="125" t="s">
        <v>48</v>
      </c>
      <c r="C30" s="7" t="s">
        <v>23</v>
      </c>
      <c r="D30" s="15" t="s">
        <v>24</v>
      </c>
      <c r="E30" s="15" t="s">
        <v>24</v>
      </c>
      <c r="F30" s="15" t="s">
        <v>24</v>
      </c>
      <c r="G30" s="15" t="s">
        <v>24</v>
      </c>
      <c r="H30" s="15" t="s">
        <v>24</v>
      </c>
      <c r="I30" s="15" t="s">
        <v>24</v>
      </c>
      <c r="J30" s="15" t="s">
        <v>24</v>
      </c>
      <c r="K30" s="15" t="s">
        <v>24</v>
      </c>
      <c r="L30" s="15" t="s">
        <v>24</v>
      </c>
      <c r="M30" s="15" t="s">
        <v>24</v>
      </c>
      <c r="N30" s="15" t="s">
        <v>24</v>
      </c>
      <c r="O30" s="15" t="s">
        <v>24</v>
      </c>
      <c r="P30" s="15" t="s">
        <v>24</v>
      </c>
      <c r="Q30" s="15" t="s">
        <v>24</v>
      </c>
      <c r="R30" s="15" t="s">
        <v>24</v>
      </c>
      <c r="S30" s="15" t="s">
        <v>24</v>
      </c>
      <c r="T30" s="15" t="s">
        <v>24</v>
      </c>
      <c r="U30" s="15" t="s">
        <v>24</v>
      </c>
      <c r="V30" s="15" t="s">
        <v>24</v>
      </c>
      <c r="W30" s="15" t="s">
        <v>24</v>
      </c>
      <c r="X30" s="15" t="s">
        <v>24</v>
      </c>
      <c r="Y30" s="15" t="s">
        <v>24</v>
      </c>
      <c r="Z30" s="15" t="s">
        <v>24</v>
      </c>
      <c r="AA30" s="15" t="s">
        <v>24</v>
      </c>
      <c r="AB30" s="15" t="s">
        <v>24</v>
      </c>
      <c r="AC30" s="15" t="s">
        <v>24</v>
      </c>
      <c r="AD30" s="15" t="s">
        <v>24</v>
      </c>
      <c r="AE30" s="15" t="s">
        <v>24</v>
      </c>
      <c r="AF30" s="15" t="s">
        <v>24</v>
      </c>
      <c r="AG30" s="15" t="s">
        <v>24</v>
      </c>
      <c r="AH30" s="15" t="s">
        <v>24</v>
      </c>
      <c r="AI30" s="15" t="s">
        <v>24</v>
      </c>
      <c r="AJ30" s="15" t="s">
        <v>24</v>
      </c>
      <c r="AK30" s="15" t="s">
        <v>24</v>
      </c>
      <c r="AL30" s="15" t="s">
        <v>24</v>
      </c>
      <c r="AM30" s="15">
        <f t="shared" si="1"/>
        <v>0</v>
      </c>
      <c r="AN30" s="15">
        <f t="shared" si="2"/>
        <v>0</v>
      </c>
      <c r="AO30" s="15">
        <f t="shared" si="3"/>
        <v>0</v>
      </c>
      <c r="AP30" s="15">
        <f t="shared" si="4"/>
        <v>0</v>
      </c>
      <c r="AQ30" s="15">
        <f t="shared" si="5"/>
        <v>0</v>
      </c>
      <c r="AR30" s="15">
        <f t="shared" si="6"/>
        <v>0</v>
      </c>
      <c r="AS30" s="15">
        <f t="shared" si="7"/>
        <v>0</v>
      </c>
    </row>
    <row r="31" spans="1:45" ht="31.5" hidden="1" x14ac:dyDescent="0.25">
      <c r="A31" s="7" t="s">
        <v>49</v>
      </c>
      <c r="B31" s="125" t="s">
        <v>50</v>
      </c>
      <c r="C31" s="7" t="s">
        <v>23</v>
      </c>
      <c r="D31" s="15" t="s">
        <v>24</v>
      </c>
      <c r="E31" s="15" t="s">
        <v>24</v>
      </c>
      <c r="F31" s="15" t="s">
        <v>24</v>
      </c>
      <c r="G31" s="15" t="s">
        <v>24</v>
      </c>
      <c r="H31" s="15" t="s">
        <v>24</v>
      </c>
      <c r="I31" s="15" t="s">
        <v>24</v>
      </c>
      <c r="J31" s="15" t="s">
        <v>24</v>
      </c>
      <c r="K31" s="15" t="s">
        <v>24</v>
      </c>
      <c r="L31" s="15" t="s">
        <v>24</v>
      </c>
      <c r="M31" s="15" t="s">
        <v>24</v>
      </c>
      <c r="N31" s="15" t="s">
        <v>24</v>
      </c>
      <c r="O31" s="15" t="s">
        <v>24</v>
      </c>
      <c r="P31" s="15" t="s">
        <v>24</v>
      </c>
      <c r="Q31" s="15" t="s">
        <v>24</v>
      </c>
      <c r="R31" s="15" t="s">
        <v>24</v>
      </c>
      <c r="S31" s="15" t="s">
        <v>24</v>
      </c>
      <c r="T31" s="15" t="s">
        <v>24</v>
      </c>
      <c r="U31" s="15" t="s">
        <v>24</v>
      </c>
      <c r="V31" s="15" t="s">
        <v>24</v>
      </c>
      <c r="W31" s="15" t="s">
        <v>24</v>
      </c>
      <c r="X31" s="15" t="s">
        <v>24</v>
      </c>
      <c r="Y31" s="15" t="s">
        <v>24</v>
      </c>
      <c r="Z31" s="15" t="s">
        <v>24</v>
      </c>
      <c r="AA31" s="15" t="s">
        <v>24</v>
      </c>
      <c r="AB31" s="15" t="s">
        <v>24</v>
      </c>
      <c r="AC31" s="15" t="s">
        <v>24</v>
      </c>
      <c r="AD31" s="15" t="s">
        <v>24</v>
      </c>
      <c r="AE31" s="15" t="s">
        <v>24</v>
      </c>
      <c r="AF31" s="15" t="s">
        <v>24</v>
      </c>
      <c r="AG31" s="15" t="s">
        <v>24</v>
      </c>
      <c r="AH31" s="15" t="s">
        <v>24</v>
      </c>
      <c r="AI31" s="15" t="s">
        <v>24</v>
      </c>
      <c r="AJ31" s="15" t="s">
        <v>24</v>
      </c>
      <c r="AK31" s="15" t="s">
        <v>24</v>
      </c>
      <c r="AL31" s="15" t="s">
        <v>24</v>
      </c>
      <c r="AM31" s="15">
        <f t="shared" si="1"/>
        <v>0</v>
      </c>
      <c r="AN31" s="15">
        <f t="shared" si="2"/>
        <v>0</v>
      </c>
      <c r="AO31" s="15">
        <f t="shared" si="3"/>
        <v>0</v>
      </c>
      <c r="AP31" s="15">
        <f t="shared" si="4"/>
        <v>0</v>
      </c>
      <c r="AQ31" s="15">
        <f t="shared" si="5"/>
        <v>0</v>
      </c>
      <c r="AR31" s="15">
        <f t="shared" si="6"/>
        <v>0</v>
      </c>
      <c r="AS31" s="15">
        <f t="shared" si="7"/>
        <v>0</v>
      </c>
    </row>
    <row r="32" spans="1:45" ht="63" hidden="1" x14ac:dyDescent="0.25">
      <c r="A32" s="7" t="s">
        <v>51</v>
      </c>
      <c r="B32" s="125" t="s">
        <v>52</v>
      </c>
      <c r="C32" s="7" t="s">
        <v>23</v>
      </c>
      <c r="D32" s="15" t="s">
        <v>24</v>
      </c>
      <c r="E32" s="15" t="s">
        <v>24</v>
      </c>
      <c r="F32" s="15" t="s">
        <v>24</v>
      </c>
      <c r="G32" s="15" t="s">
        <v>24</v>
      </c>
      <c r="H32" s="15" t="s">
        <v>24</v>
      </c>
      <c r="I32" s="15" t="s">
        <v>24</v>
      </c>
      <c r="J32" s="15" t="s">
        <v>24</v>
      </c>
      <c r="K32" s="15" t="s">
        <v>24</v>
      </c>
      <c r="L32" s="15" t="s">
        <v>24</v>
      </c>
      <c r="M32" s="15" t="s">
        <v>24</v>
      </c>
      <c r="N32" s="15" t="s">
        <v>24</v>
      </c>
      <c r="O32" s="15" t="s">
        <v>24</v>
      </c>
      <c r="P32" s="15" t="s">
        <v>24</v>
      </c>
      <c r="Q32" s="15" t="s">
        <v>24</v>
      </c>
      <c r="R32" s="15" t="s">
        <v>24</v>
      </c>
      <c r="S32" s="15" t="s">
        <v>24</v>
      </c>
      <c r="T32" s="15" t="s">
        <v>24</v>
      </c>
      <c r="U32" s="15" t="s">
        <v>24</v>
      </c>
      <c r="V32" s="15" t="s">
        <v>24</v>
      </c>
      <c r="W32" s="15" t="s">
        <v>24</v>
      </c>
      <c r="X32" s="15" t="s">
        <v>24</v>
      </c>
      <c r="Y32" s="15" t="s">
        <v>24</v>
      </c>
      <c r="Z32" s="15" t="s">
        <v>24</v>
      </c>
      <c r="AA32" s="15" t="s">
        <v>24</v>
      </c>
      <c r="AB32" s="15" t="s">
        <v>24</v>
      </c>
      <c r="AC32" s="15" t="s">
        <v>24</v>
      </c>
      <c r="AD32" s="15" t="s">
        <v>24</v>
      </c>
      <c r="AE32" s="15" t="s">
        <v>24</v>
      </c>
      <c r="AF32" s="15" t="s">
        <v>24</v>
      </c>
      <c r="AG32" s="15" t="s">
        <v>24</v>
      </c>
      <c r="AH32" s="15" t="s">
        <v>24</v>
      </c>
      <c r="AI32" s="15" t="s">
        <v>24</v>
      </c>
      <c r="AJ32" s="15" t="s">
        <v>24</v>
      </c>
      <c r="AK32" s="15" t="s">
        <v>24</v>
      </c>
      <c r="AL32" s="15" t="s">
        <v>24</v>
      </c>
      <c r="AM32" s="15">
        <f t="shared" si="1"/>
        <v>0</v>
      </c>
      <c r="AN32" s="15">
        <f t="shared" si="2"/>
        <v>0</v>
      </c>
      <c r="AO32" s="15">
        <f t="shared" si="3"/>
        <v>0</v>
      </c>
      <c r="AP32" s="15">
        <f t="shared" si="4"/>
        <v>0</v>
      </c>
      <c r="AQ32" s="15">
        <f t="shared" si="5"/>
        <v>0</v>
      </c>
      <c r="AR32" s="15">
        <f t="shared" si="6"/>
        <v>0</v>
      </c>
      <c r="AS32" s="15">
        <f t="shared" si="7"/>
        <v>0</v>
      </c>
    </row>
    <row r="33" spans="1:45" ht="31.5" hidden="1" x14ac:dyDescent="0.25">
      <c r="A33" s="7" t="s">
        <v>53</v>
      </c>
      <c r="B33" s="125" t="s">
        <v>54</v>
      </c>
      <c r="C33" s="7" t="s">
        <v>23</v>
      </c>
      <c r="D33" s="15" t="s">
        <v>24</v>
      </c>
      <c r="E33" s="15" t="s">
        <v>24</v>
      </c>
      <c r="F33" s="15" t="s">
        <v>24</v>
      </c>
      <c r="G33" s="15" t="s">
        <v>24</v>
      </c>
      <c r="H33" s="15" t="s">
        <v>24</v>
      </c>
      <c r="I33" s="15" t="s">
        <v>24</v>
      </c>
      <c r="J33" s="15" t="s">
        <v>24</v>
      </c>
      <c r="K33" s="15" t="s">
        <v>24</v>
      </c>
      <c r="L33" s="15" t="s">
        <v>24</v>
      </c>
      <c r="M33" s="15" t="s">
        <v>24</v>
      </c>
      <c r="N33" s="15" t="s">
        <v>24</v>
      </c>
      <c r="O33" s="15" t="s">
        <v>24</v>
      </c>
      <c r="P33" s="15" t="s">
        <v>24</v>
      </c>
      <c r="Q33" s="15" t="s">
        <v>24</v>
      </c>
      <c r="R33" s="15" t="s">
        <v>24</v>
      </c>
      <c r="S33" s="15" t="s">
        <v>24</v>
      </c>
      <c r="T33" s="15" t="s">
        <v>24</v>
      </c>
      <c r="U33" s="15" t="s">
        <v>24</v>
      </c>
      <c r="V33" s="15" t="s">
        <v>24</v>
      </c>
      <c r="W33" s="15" t="s">
        <v>24</v>
      </c>
      <c r="X33" s="15" t="s">
        <v>24</v>
      </c>
      <c r="Y33" s="15" t="s">
        <v>24</v>
      </c>
      <c r="Z33" s="15" t="s">
        <v>24</v>
      </c>
      <c r="AA33" s="15" t="s">
        <v>24</v>
      </c>
      <c r="AB33" s="15" t="s">
        <v>24</v>
      </c>
      <c r="AC33" s="15" t="s">
        <v>24</v>
      </c>
      <c r="AD33" s="15" t="s">
        <v>24</v>
      </c>
      <c r="AE33" s="15" t="s">
        <v>24</v>
      </c>
      <c r="AF33" s="15" t="s">
        <v>24</v>
      </c>
      <c r="AG33" s="15" t="s">
        <v>24</v>
      </c>
      <c r="AH33" s="15" t="s">
        <v>24</v>
      </c>
      <c r="AI33" s="15" t="s">
        <v>24</v>
      </c>
      <c r="AJ33" s="15" t="s">
        <v>24</v>
      </c>
      <c r="AK33" s="15" t="s">
        <v>24</v>
      </c>
      <c r="AL33" s="15" t="s">
        <v>24</v>
      </c>
      <c r="AM33" s="15">
        <f t="shared" si="1"/>
        <v>0</v>
      </c>
      <c r="AN33" s="15">
        <f t="shared" si="2"/>
        <v>0</v>
      </c>
      <c r="AO33" s="15">
        <f t="shared" si="3"/>
        <v>0</v>
      </c>
      <c r="AP33" s="15">
        <f t="shared" si="4"/>
        <v>0</v>
      </c>
      <c r="AQ33" s="15">
        <f t="shared" si="5"/>
        <v>0</v>
      </c>
      <c r="AR33" s="15">
        <f t="shared" si="6"/>
        <v>0</v>
      </c>
      <c r="AS33" s="15">
        <f t="shared" si="7"/>
        <v>0</v>
      </c>
    </row>
    <row r="34" spans="1:45" ht="31.5" hidden="1" x14ac:dyDescent="0.25">
      <c r="A34" s="7" t="s">
        <v>55</v>
      </c>
      <c r="B34" s="125" t="s">
        <v>56</v>
      </c>
      <c r="C34" s="7" t="s">
        <v>23</v>
      </c>
      <c r="D34" s="15" t="str">
        <f>+D37</f>
        <v>нд</v>
      </c>
      <c r="E34" s="15" t="str">
        <f t="shared" ref="E34:J34" si="9">+E37</f>
        <v>нд</v>
      </c>
      <c r="F34" s="15" t="str">
        <f t="shared" si="9"/>
        <v>нд</v>
      </c>
      <c r="G34" s="15" t="str">
        <f t="shared" si="9"/>
        <v>нд</v>
      </c>
      <c r="H34" s="15" t="str">
        <f t="shared" si="9"/>
        <v>нд</v>
      </c>
      <c r="I34" s="15" t="str">
        <f t="shared" si="9"/>
        <v>нд</v>
      </c>
      <c r="J34" s="15" t="str">
        <f t="shared" si="9"/>
        <v>нд</v>
      </c>
      <c r="K34" s="15" t="s">
        <v>24</v>
      </c>
      <c r="L34" s="15" t="s">
        <v>24</v>
      </c>
      <c r="M34" s="15" t="s">
        <v>24</v>
      </c>
      <c r="N34" s="15" t="s">
        <v>24</v>
      </c>
      <c r="O34" s="15" t="s">
        <v>24</v>
      </c>
      <c r="P34" s="15" t="s">
        <v>24</v>
      </c>
      <c r="Q34" s="15" t="s">
        <v>24</v>
      </c>
      <c r="R34" s="15" t="s">
        <v>24</v>
      </c>
      <c r="S34" s="15" t="s">
        <v>24</v>
      </c>
      <c r="T34" s="15" t="s">
        <v>24</v>
      </c>
      <c r="U34" s="15" t="s">
        <v>24</v>
      </c>
      <c r="V34" s="15" t="s">
        <v>24</v>
      </c>
      <c r="W34" s="15" t="s">
        <v>24</v>
      </c>
      <c r="X34" s="15" t="s">
        <v>24</v>
      </c>
      <c r="Y34" s="15" t="s">
        <v>24</v>
      </c>
      <c r="Z34" s="15" t="s">
        <v>24</v>
      </c>
      <c r="AA34" s="15" t="s">
        <v>24</v>
      </c>
      <c r="AB34" s="15" t="s">
        <v>24</v>
      </c>
      <c r="AC34" s="15" t="s">
        <v>24</v>
      </c>
      <c r="AD34" s="15" t="s">
        <v>24</v>
      </c>
      <c r="AE34" s="15" t="s">
        <v>24</v>
      </c>
      <c r="AF34" s="15" t="s">
        <v>24</v>
      </c>
      <c r="AG34" s="15" t="s">
        <v>24</v>
      </c>
      <c r="AH34" s="15" t="s">
        <v>24</v>
      </c>
      <c r="AI34" s="15" t="s">
        <v>24</v>
      </c>
      <c r="AJ34" s="15" t="s">
        <v>24</v>
      </c>
      <c r="AK34" s="15" t="s">
        <v>24</v>
      </c>
      <c r="AL34" s="15" t="s">
        <v>24</v>
      </c>
      <c r="AM34" s="15">
        <f t="shared" si="1"/>
        <v>0</v>
      </c>
      <c r="AN34" s="15">
        <f t="shared" si="2"/>
        <v>0</v>
      </c>
      <c r="AO34" s="15">
        <f t="shared" si="3"/>
        <v>0</v>
      </c>
      <c r="AP34" s="15">
        <f t="shared" si="4"/>
        <v>0</v>
      </c>
      <c r="AQ34" s="15">
        <f t="shared" si="5"/>
        <v>0</v>
      </c>
      <c r="AR34" s="15">
        <f t="shared" si="6"/>
        <v>0</v>
      </c>
      <c r="AS34" s="15">
        <f t="shared" si="7"/>
        <v>0</v>
      </c>
    </row>
    <row r="35" spans="1:45" ht="78.75" hidden="1" x14ac:dyDescent="0.25">
      <c r="A35" s="7" t="s">
        <v>57</v>
      </c>
      <c r="B35" s="125" t="s">
        <v>58</v>
      </c>
      <c r="C35" s="7" t="s">
        <v>23</v>
      </c>
      <c r="D35" s="15" t="s">
        <v>24</v>
      </c>
      <c r="E35" s="15" t="s">
        <v>24</v>
      </c>
      <c r="F35" s="15" t="s">
        <v>24</v>
      </c>
      <c r="G35" s="15" t="s">
        <v>24</v>
      </c>
      <c r="H35" s="15" t="s">
        <v>24</v>
      </c>
      <c r="I35" s="15" t="s">
        <v>24</v>
      </c>
      <c r="J35" s="15" t="s">
        <v>24</v>
      </c>
      <c r="K35" s="15" t="s">
        <v>24</v>
      </c>
      <c r="L35" s="15" t="s">
        <v>24</v>
      </c>
      <c r="M35" s="15" t="s">
        <v>24</v>
      </c>
      <c r="N35" s="15" t="s">
        <v>24</v>
      </c>
      <c r="O35" s="15" t="s">
        <v>24</v>
      </c>
      <c r="P35" s="15" t="s">
        <v>24</v>
      </c>
      <c r="Q35" s="15" t="s">
        <v>24</v>
      </c>
      <c r="R35" s="15" t="s">
        <v>24</v>
      </c>
      <c r="S35" s="15" t="s">
        <v>24</v>
      </c>
      <c r="T35" s="15" t="s">
        <v>24</v>
      </c>
      <c r="U35" s="15" t="s">
        <v>24</v>
      </c>
      <c r="V35" s="15" t="s">
        <v>24</v>
      </c>
      <c r="W35" s="15" t="s">
        <v>24</v>
      </c>
      <c r="X35" s="15" t="s">
        <v>24</v>
      </c>
      <c r="Y35" s="15" t="s">
        <v>24</v>
      </c>
      <c r="Z35" s="15" t="s">
        <v>24</v>
      </c>
      <c r="AA35" s="15" t="s">
        <v>24</v>
      </c>
      <c r="AB35" s="15" t="s">
        <v>24</v>
      </c>
      <c r="AC35" s="15" t="s">
        <v>24</v>
      </c>
      <c r="AD35" s="15" t="s">
        <v>24</v>
      </c>
      <c r="AE35" s="15" t="s">
        <v>24</v>
      </c>
      <c r="AF35" s="15" t="s">
        <v>24</v>
      </c>
      <c r="AG35" s="15" t="s">
        <v>24</v>
      </c>
      <c r="AH35" s="15" t="s">
        <v>24</v>
      </c>
      <c r="AI35" s="15" t="s">
        <v>24</v>
      </c>
      <c r="AJ35" s="15" t="s">
        <v>24</v>
      </c>
      <c r="AK35" s="15" t="s">
        <v>24</v>
      </c>
      <c r="AL35" s="15" t="s">
        <v>24</v>
      </c>
      <c r="AM35" s="15">
        <f t="shared" si="1"/>
        <v>0</v>
      </c>
      <c r="AN35" s="15">
        <f t="shared" si="2"/>
        <v>0</v>
      </c>
      <c r="AO35" s="15">
        <f t="shared" si="3"/>
        <v>0</v>
      </c>
      <c r="AP35" s="15">
        <f t="shared" si="4"/>
        <v>0</v>
      </c>
      <c r="AQ35" s="15">
        <f t="shared" si="5"/>
        <v>0</v>
      </c>
      <c r="AR35" s="15">
        <f t="shared" si="6"/>
        <v>0</v>
      </c>
      <c r="AS35" s="15">
        <f t="shared" si="7"/>
        <v>0</v>
      </c>
    </row>
    <row r="36" spans="1:45" ht="78.75" hidden="1" x14ac:dyDescent="0.25">
      <c r="A36" s="7" t="s">
        <v>57</v>
      </c>
      <c r="B36" s="125" t="s">
        <v>59</v>
      </c>
      <c r="C36" s="7" t="s">
        <v>23</v>
      </c>
      <c r="D36" s="15" t="s">
        <v>24</v>
      </c>
      <c r="E36" s="15" t="s">
        <v>24</v>
      </c>
      <c r="F36" s="15" t="s">
        <v>24</v>
      </c>
      <c r="G36" s="15" t="s">
        <v>24</v>
      </c>
      <c r="H36" s="15" t="s">
        <v>24</v>
      </c>
      <c r="I36" s="15" t="s">
        <v>24</v>
      </c>
      <c r="J36" s="15" t="s">
        <v>24</v>
      </c>
      <c r="K36" s="15" t="s">
        <v>24</v>
      </c>
      <c r="L36" s="15" t="s">
        <v>24</v>
      </c>
      <c r="M36" s="15" t="s">
        <v>24</v>
      </c>
      <c r="N36" s="15" t="s">
        <v>24</v>
      </c>
      <c r="O36" s="15" t="s">
        <v>24</v>
      </c>
      <c r="P36" s="15" t="s">
        <v>24</v>
      </c>
      <c r="Q36" s="15" t="s">
        <v>24</v>
      </c>
      <c r="R36" s="15" t="s">
        <v>24</v>
      </c>
      <c r="S36" s="15" t="s">
        <v>24</v>
      </c>
      <c r="T36" s="15" t="s">
        <v>24</v>
      </c>
      <c r="U36" s="15" t="s">
        <v>24</v>
      </c>
      <c r="V36" s="15" t="s">
        <v>24</v>
      </c>
      <c r="W36" s="15" t="s">
        <v>24</v>
      </c>
      <c r="X36" s="15" t="s">
        <v>24</v>
      </c>
      <c r="Y36" s="15" t="s">
        <v>24</v>
      </c>
      <c r="Z36" s="15" t="s">
        <v>24</v>
      </c>
      <c r="AA36" s="15" t="s">
        <v>24</v>
      </c>
      <c r="AB36" s="15" t="s">
        <v>24</v>
      </c>
      <c r="AC36" s="15" t="s">
        <v>24</v>
      </c>
      <c r="AD36" s="15" t="s">
        <v>24</v>
      </c>
      <c r="AE36" s="15" t="s">
        <v>24</v>
      </c>
      <c r="AF36" s="15" t="s">
        <v>24</v>
      </c>
      <c r="AG36" s="15" t="s">
        <v>24</v>
      </c>
      <c r="AH36" s="15" t="s">
        <v>24</v>
      </c>
      <c r="AI36" s="15" t="s">
        <v>24</v>
      </c>
      <c r="AJ36" s="15" t="s">
        <v>24</v>
      </c>
      <c r="AK36" s="15" t="s">
        <v>24</v>
      </c>
      <c r="AL36" s="15" t="s">
        <v>24</v>
      </c>
      <c r="AM36" s="15">
        <f t="shared" si="1"/>
        <v>0</v>
      </c>
      <c r="AN36" s="15">
        <f t="shared" si="2"/>
        <v>0</v>
      </c>
      <c r="AO36" s="15">
        <f t="shared" si="3"/>
        <v>0</v>
      </c>
      <c r="AP36" s="15">
        <f t="shared" si="4"/>
        <v>0</v>
      </c>
      <c r="AQ36" s="15">
        <f t="shared" si="5"/>
        <v>0</v>
      </c>
      <c r="AR36" s="15">
        <f t="shared" si="6"/>
        <v>0</v>
      </c>
      <c r="AS36" s="15">
        <f t="shared" si="7"/>
        <v>0</v>
      </c>
    </row>
    <row r="37" spans="1:45" ht="78.75" hidden="1" x14ac:dyDescent="0.25">
      <c r="A37" s="7" t="s">
        <v>57</v>
      </c>
      <c r="B37" s="125" t="s">
        <v>60</v>
      </c>
      <c r="C37" s="7" t="s">
        <v>23</v>
      </c>
      <c r="D37" s="15" t="s">
        <v>24</v>
      </c>
      <c r="E37" s="15" t="s">
        <v>24</v>
      </c>
      <c r="F37" s="15" t="s">
        <v>24</v>
      </c>
      <c r="G37" s="15" t="s">
        <v>24</v>
      </c>
      <c r="H37" s="15" t="s">
        <v>24</v>
      </c>
      <c r="I37" s="15" t="s">
        <v>24</v>
      </c>
      <c r="J37" s="15" t="s">
        <v>24</v>
      </c>
      <c r="K37" s="15" t="s">
        <v>24</v>
      </c>
      <c r="L37" s="15" t="s">
        <v>24</v>
      </c>
      <c r="M37" s="15" t="s">
        <v>24</v>
      </c>
      <c r="N37" s="15" t="s">
        <v>24</v>
      </c>
      <c r="O37" s="15" t="s">
        <v>24</v>
      </c>
      <c r="P37" s="15" t="s">
        <v>24</v>
      </c>
      <c r="Q37" s="15" t="s">
        <v>24</v>
      </c>
      <c r="R37" s="15" t="s">
        <v>24</v>
      </c>
      <c r="S37" s="15" t="s">
        <v>24</v>
      </c>
      <c r="T37" s="15" t="s">
        <v>24</v>
      </c>
      <c r="U37" s="15" t="s">
        <v>24</v>
      </c>
      <c r="V37" s="15" t="s">
        <v>24</v>
      </c>
      <c r="W37" s="15" t="s">
        <v>24</v>
      </c>
      <c r="X37" s="15" t="s">
        <v>24</v>
      </c>
      <c r="Y37" s="15" t="s">
        <v>24</v>
      </c>
      <c r="Z37" s="15" t="s">
        <v>24</v>
      </c>
      <c r="AA37" s="15" t="s">
        <v>24</v>
      </c>
      <c r="AB37" s="15" t="s">
        <v>24</v>
      </c>
      <c r="AC37" s="15" t="s">
        <v>24</v>
      </c>
      <c r="AD37" s="15" t="s">
        <v>24</v>
      </c>
      <c r="AE37" s="15" t="s">
        <v>24</v>
      </c>
      <c r="AF37" s="15" t="s">
        <v>24</v>
      </c>
      <c r="AG37" s="15" t="s">
        <v>24</v>
      </c>
      <c r="AH37" s="15" t="s">
        <v>24</v>
      </c>
      <c r="AI37" s="15" t="s">
        <v>24</v>
      </c>
      <c r="AJ37" s="15" t="s">
        <v>24</v>
      </c>
      <c r="AK37" s="15" t="s">
        <v>24</v>
      </c>
      <c r="AL37" s="15" t="s">
        <v>24</v>
      </c>
      <c r="AM37" s="15">
        <f t="shared" si="1"/>
        <v>0</v>
      </c>
      <c r="AN37" s="15">
        <f t="shared" si="2"/>
        <v>0</v>
      </c>
      <c r="AO37" s="15">
        <f t="shared" si="3"/>
        <v>0</v>
      </c>
      <c r="AP37" s="15">
        <f t="shared" si="4"/>
        <v>0</v>
      </c>
      <c r="AQ37" s="15">
        <f t="shared" si="5"/>
        <v>0</v>
      </c>
      <c r="AR37" s="15">
        <f t="shared" si="6"/>
        <v>0</v>
      </c>
      <c r="AS37" s="15">
        <f t="shared" si="7"/>
        <v>0</v>
      </c>
    </row>
    <row r="38" spans="1:45" ht="78.75" hidden="1" x14ac:dyDescent="0.25">
      <c r="A38" s="7" t="s">
        <v>62</v>
      </c>
      <c r="B38" s="125" t="s">
        <v>58</v>
      </c>
      <c r="C38" s="7" t="s">
        <v>23</v>
      </c>
      <c r="D38" s="15" t="s">
        <v>24</v>
      </c>
      <c r="E38" s="15" t="s">
        <v>24</v>
      </c>
      <c r="F38" s="15" t="s">
        <v>24</v>
      </c>
      <c r="G38" s="15" t="s">
        <v>24</v>
      </c>
      <c r="H38" s="15" t="s">
        <v>24</v>
      </c>
      <c r="I38" s="15" t="s">
        <v>24</v>
      </c>
      <c r="J38" s="15" t="s">
        <v>24</v>
      </c>
      <c r="K38" s="15" t="s">
        <v>24</v>
      </c>
      <c r="L38" s="15" t="s">
        <v>24</v>
      </c>
      <c r="M38" s="15" t="s">
        <v>24</v>
      </c>
      <c r="N38" s="15" t="s">
        <v>24</v>
      </c>
      <c r="O38" s="15" t="s">
        <v>24</v>
      </c>
      <c r="P38" s="15" t="s">
        <v>24</v>
      </c>
      <c r="Q38" s="15" t="s">
        <v>24</v>
      </c>
      <c r="R38" s="15" t="s">
        <v>24</v>
      </c>
      <c r="S38" s="15" t="s">
        <v>24</v>
      </c>
      <c r="T38" s="15" t="s">
        <v>24</v>
      </c>
      <c r="U38" s="15" t="s">
        <v>24</v>
      </c>
      <c r="V38" s="15" t="s">
        <v>24</v>
      </c>
      <c r="W38" s="15" t="s">
        <v>24</v>
      </c>
      <c r="X38" s="15" t="s">
        <v>24</v>
      </c>
      <c r="Y38" s="15" t="s">
        <v>24</v>
      </c>
      <c r="Z38" s="15" t="s">
        <v>24</v>
      </c>
      <c r="AA38" s="15" t="s">
        <v>24</v>
      </c>
      <c r="AB38" s="15" t="s">
        <v>24</v>
      </c>
      <c r="AC38" s="15" t="s">
        <v>24</v>
      </c>
      <c r="AD38" s="15" t="s">
        <v>24</v>
      </c>
      <c r="AE38" s="15" t="s">
        <v>24</v>
      </c>
      <c r="AF38" s="15" t="s">
        <v>24</v>
      </c>
      <c r="AG38" s="15" t="s">
        <v>24</v>
      </c>
      <c r="AH38" s="15" t="s">
        <v>24</v>
      </c>
      <c r="AI38" s="15" t="s">
        <v>24</v>
      </c>
      <c r="AJ38" s="15" t="s">
        <v>24</v>
      </c>
      <c r="AK38" s="15" t="s">
        <v>24</v>
      </c>
      <c r="AL38" s="15" t="s">
        <v>24</v>
      </c>
      <c r="AM38" s="15">
        <f t="shared" si="1"/>
        <v>0</v>
      </c>
      <c r="AN38" s="15">
        <f t="shared" si="2"/>
        <v>0</v>
      </c>
      <c r="AO38" s="15">
        <f t="shared" si="3"/>
        <v>0</v>
      </c>
      <c r="AP38" s="15">
        <f t="shared" si="4"/>
        <v>0</v>
      </c>
      <c r="AQ38" s="15">
        <f t="shared" si="5"/>
        <v>0</v>
      </c>
      <c r="AR38" s="15">
        <f t="shared" si="6"/>
        <v>0</v>
      </c>
      <c r="AS38" s="15">
        <f t="shared" si="7"/>
        <v>0</v>
      </c>
    </row>
    <row r="39" spans="1:45" ht="78.75" hidden="1" x14ac:dyDescent="0.25">
      <c r="A39" s="7" t="s">
        <v>62</v>
      </c>
      <c r="B39" s="125" t="s">
        <v>59</v>
      </c>
      <c r="C39" s="7" t="s">
        <v>23</v>
      </c>
      <c r="D39" s="15" t="s">
        <v>24</v>
      </c>
      <c r="E39" s="15" t="s">
        <v>24</v>
      </c>
      <c r="F39" s="15" t="s">
        <v>24</v>
      </c>
      <c r="G39" s="15" t="s">
        <v>24</v>
      </c>
      <c r="H39" s="15" t="s">
        <v>24</v>
      </c>
      <c r="I39" s="15" t="s">
        <v>24</v>
      </c>
      <c r="J39" s="15" t="s">
        <v>24</v>
      </c>
      <c r="K39" s="15" t="s">
        <v>24</v>
      </c>
      <c r="L39" s="15" t="s">
        <v>24</v>
      </c>
      <c r="M39" s="15" t="s">
        <v>24</v>
      </c>
      <c r="N39" s="15" t="s">
        <v>24</v>
      </c>
      <c r="O39" s="15" t="s">
        <v>24</v>
      </c>
      <c r="P39" s="15" t="s">
        <v>24</v>
      </c>
      <c r="Q39" s="15" t="s">
        <v>24</v>
      </c>
      <c r="R39" s="15" t="s">
        <v>24</v>
      </c>
      <c r="S39" s="15" t="s">
        <v>24</v>
      </c>
      <c r="T39" s="15" t="s">
        <v>24</v>
      </c>
      <c r="U39" s="15" t="s">
        <v>24</v>
      </c>
      <c r="V39" s="15" t="s">
        <v>24</v>
      </c>
      <c r="W39" s="15" t="s">
        <v>24</v>
      </c>
      <c r="X39" s="15" t="s">
        <v>24</v>
      </c>
      <c r="Y39" s="15" t="s">
        <v>24</v>
      </c>
      <c r="Z39" s="15" t="s">
        <v>24</v>
      </c>
      <c r="AA39" s="15" t="s">
        <v>24</v>
      </c>
      <c r="AB39" s="15" t="s">
        <v>24</v>
      </c>
      <c r="AC39" s="15" t="s">
        <v>24</v>
      </c>
      <c r="AD39" s="15" t="s">
        <v>24</v>
      </c>
      <c r="AE39" s="15" t="s">
        <v>24</v>
      </c>
      <c r="AF39" s="15" t="s">
        <v>24</v>
      </c>
      <c r="AG39" s="15" t="s">
        <v>24</v>
      </c>
      <c r="AH39" s="15" t="s">
        <v>24</v>
      </c>
      <c r="AI39" s="15" t="s">
        <v>24</v>
      </c>
      <c r="AJ39" s="15" t="s">
        <v>24</v>
      </c>
      <c r="AK39" s="15" t="s">
        <v>24</v>
      </c>
      <c r="AL39" s="15" t="s">
        <v>24</v>
      </c>
      <c r="AM39" s="15">
        <f t="shared" si="1"/>
        <v>0</v>
      </c>
      <c r="AN39" s="15">
        <f t="shared" si="2"/>
        <v>0</v>
      </c>
      <c r="AO39" s="15">
        <f t="shared" si="3"/>
        <v>0</v>
      </c>
      <c r="AP39" s="15">
        <f t="shared" si="4"/>
        <v>0</v>
      </c>
      <c r="AQ39" s="15">
        <f t="shared" si="5"/>
        <v>0</v>
      </c>
      <c r="AR39" s="15">
        <f t="shared" si="6"/>
        <v>0</v>
      </c>
      <c r="AS39" s="15">
        <f t="shared" si="7"/>
        <v>0</v>
      </c>
    </row>
    <row r="40" spans="1:45" ht="78.75" hidden="1" x14ac:dyDescent="0.25">
      <c r="A40" s="7" t="s">
        <v>62</v>
      </c>
      <c r="B40" s="125" t="s">
        <v>63</v>
      </c>
      <c r="C40" s="7" t="s">
        <v>23</v>
      </c>
      <c r="D40" s="15" t="s">
        <v>24</v>
      </c>
      <c r="E40" s="15" t="s">
        <v>24</v>
      </c>
      <c r="F40" s="15" t="s">
        <v>24</v>
      </c>
      <c r="G40" s="15" t="s">
        <v>24</v>
      </c>
      <c r="H40" s="15" t="s">
        <v>24</v>
      </c>
      <c r="I40" s="15" t="s">
        <v>24</v>
      </c>
      <c r="J40" s="15" t="s">
        <v>24</v>
      </c>
      <c r="K40" s="15" t="s">
        <v>24</v>
      </c>
      <c r="L40" s="15" t="s">
        <v>24</v>
      </c>
      <c r="M40" s="15" t="s">
        <v>24</v>
      </c>
      <c r="N40" s="15" t="s">
        <v>24</v>
      </c>
      <c r="O40" s="15" t="s">
        <v>24</v>
      </c>
      <c r="P40" s="15" t="s">
        <v>24</v>
      </c>
      <c r="Q40" s="15" t="s">
        <v>24</v>
      </c>
      <c r="R40" s="15" t="s">
        <v>24</v>
      </c>
      <c r="S40" s="15" t="s">
        <v>24</v>
      </c>
      <c r="T40" s="15" t="s">
        <v>24</v>
      </c>
      <c r="U40" s="15" t="s">
        <v>24</v>
      </c>
      <c r="V40" s="15" t="s">
        <v>24</v>
      </c>
      <c r="W40" s="15" t="s">
        <v>24</v>
      </c>
      <c r="X40" s="15" t="s">
        <v>24</v>
      </c>
      <c r="Y40" s="15" t="s">
        <v>24</v>
      </c>
      <c r="Z40" s="15" t="s">
        <v>24</v>
      </c>
      <c r="AA40" s="15" t="s">
        <v>24</v>
      </c>
      <c r="AB40" s="15" t="s">
        <v>24</v>
      </c>
      <c r="AC40" s="15" t="s">
        <v>24</v>
      </c>
      <c r="AD40" s="15" t="s">
        <v>24</v>
      </c>
      <c r="AE40" s="15" t="s">
        <v>24</v>
      </c>
      <c r="AF40" s="15" t="s">
        <v>24</v>
      </c>
      <c r="AG40" s="15" t="s">
        <v>24</v>
      </c>
      <c r="AH40" s="15" t="s">
        <v>24</v>
      </c>
      <c r="AI40" s="15" t="s">
        <v>24</v>
      </c>
      <c r="AJ40" s="15" t="s">
        <v>24</v>
      </c>
      <c r="AK40" s="15" t="s">
        <v>24</v>
      </c>
      <c r="AL40" s="15" t="s">
        <v>24</v>
      </c>
      <c r="AM40" s="15">
        <f t="shared" si="1"/>
        <v>0</v>
      </c>
      <c r="AN40" s="15">
        <f t="shared" si="2"/>
        <v>0</v>
      </c>
      <c r="AO40" s="15">
        <f t="shared" si="3"/>
        <v>0</v>
      </c>
      <c r="AP40" s="15">
        <f t="shared" si="4"/>
        <v>0</v>
      </c>
      <c r="AQ40" s="15">
        <f t="shared" si="5"/>
        <v>0</v>
      </c>
      <c r="AR40" s="15">
        <f t="shared" si="6"/>
        <v>0</v>
      </c>
      <c r="AS40" s="15">
        <f t="shared" si="7"/>
        <v>0</v>
      </c>
    </row>
    <row r="41" spans="1:45" ht="63" hidden="1" x14ac:dyDescent="0.25">
      <c r="A41" s="7" t="s">
        <v>64</v>
      </c>
      <c r="B41" s="125" t="s">
        <v>65</v>
      </c>
      <c r="C41" s="7" t="s">
        <v>23</v>
      </c>
      <c r="D41" s="15" t="s">
        <v>24</v>
      </c>
      <c r="E41" s="15" t="s">
        <v>24</v>
      </c>
      <c r="F41" s="15" t="s">
        <v>24</v>
      </c>
      <c r="G41" s="15" t="s">
        <v>24</v>
      </c>
      <c r="H41" s="15" t="s">
        <v>24</v>
      </c>
      <c r="I41" s="15" t="s">
        <v>24</v>
      </c>
      <c r="J41" s="15">
        <v>4</v>
      </c>
      <c r="K41" s="15" t="s">
        <v>24</v>
      </c>
      <c r="L41" s="15" t="s">
        <v>24</v>
      </c>
      <c r="M41" s="15" t="s">
        <v>24</v>
      </c>
      <c r="N41" s="15" t="s">
        <v>24</v>
      </c>
      <c r="O41" s="15" t="s">
        <v>24</v>
      </c>
      <c r="P41" s="15" t="s">
        <v>24</v>
      </c>
      <c r="Q41" s="15" t="s">
        <v>24</v>
      </c>
      <c r="R41" s="15" t="s">
        <v>24</v>
      </c>
      <c r="S41" s="15" t="s">
        <v>24</v>
      </c>
      <c r="T41" s="15" t="s">
        <v>24</v>
      </c>
      <c r="U41" s="15" t="s">
        <v>24</v>
      </c>
      <c r="V41" s="15" t="s">
        <v>24</v>
      </c>
      <c r="W41" s="15" t="s">
        <v>24</v>
      </c>
      <c r="X41" s="15" t="s">
        <v>24</v>
      </c>
      <c r="Y41" s="15" t="s">
        <v>24</v>
      </c>
      <c r="Z41" s="15" t="s">
        <v>24</v>
      </c>
      <c r="AA41" s="15" t="s">
        <v>24</v>
      </c>
      <c r="AB41" s="15" t="s">
        <v>24</v>
      </c>
      <c r="AC41" s="15" t="s">
        <v>24</v>
      </c>
      <c r="AD41" s="15" t="s">
        <v>24</v>
      </c>
      <c r="AE41" s="15" t="s">
        <v>24</v>
      </c>
      <c r="AF41" s="15" t="s">
        <v>24</v>
      </c>
      <c r="AG41" s="15" t="s">
        <v>24</v>
      </c>
      <c r="AH41" s="15" t="s">
        <v>24</v>
      </c>
      <c r="AI41" s="15" t="s">
        <v>24</v>
      </c>
      <c r="AJ41" s="15" t="s">
        <v>24</v>
      </c>
      <c r="AK41" s="15" t="s">
        <v>24</v>
      </c>
      <c r="AL41" s="15" t="s">
        <v>24</v>
      </c>
      <c r="AM41" s="15">
        <f t="shared" si="1"/>
        <v>0</v>
      </c>
      <c r="AN41" s="15">
        <f t="shared" si="2"/>
        <v>0</v>
      </c>
      <c r="AO41" s="15">
        <f t="shared" si="3"/>
        <v>0</v>
      </c>
      <c r="AP41" s="15">
        <f t="shared" si="4"/>
        <v>0</v>
      </c>
      <c r="AQ41" s="15">
        <f t="shared" si="5"/>
        <v>0</v>
      </c>
      <c r="AR41" s="15">
        <f t="shared" si="6"/>
        <v>0</v>
      </c>
      <c r="AS41" s="15">
        <f t="shared" si="7"/>
        <v>0</v>
      </c>
    </row>
    <row r="42" spans="1:45" ht="63" hidden="1" x14ac:dyDescent="0.25">
      <c r="A42" s="7" t="s">
        <v>66</v>
      </c>
      <c r="B42" s="125" t="s">
        <v>67</v>
      </c>
      <c r="C42" s="7" t="s">
        <v>23</v>
      </c>
      <c r="D42" s="15" t="s">
        <v>24</v>
      </c>
      <c r="E42" s="15" t="s">
        <v>24</v>
      </c>
      <c r="F42" s="15" t="s">
        <v>24</v>
      </c>
      <c r="G42" s="15" t="s">
        <v>24</v>
      </c>
      <c r="H42" s="15" t="s">
        <v>24</v>
      </c>
      <c r="I42" s="15" t="s">
        <v>24</v>
      </c>
      <c r="J42" s="15" t="s">
        <v>24</v>
      </c>
      <c r="K42" s="15" t="s">
        <v>24</v>
      </c>
      <c r="L42" s="15" t="s">
        <v>24</v>
      </c>
      <c r="M42" s="15" t="s">
        <v>24</v>
      </c>
      <c r="N42" s="15" t="s">
        <v>24</v>
      </c>
      <c r="O42" s="15" t="s">
        <v>24</v>
      </c>
      <c r="P42" s="15" t="s">
        <v>24</v>
      </c>
      <c r="Q42" s="15" t="s">
        <v>24</v>
      </c>
      <c r="R42" s="15" t="s">
        <v>24</v>
      </c>
      <c r="S42" s="15" t="s">
        <v>24</v>
      </c>
      <c r="T42" s="15" t="s">
        <v>24</v>
      </c>
      <c r="U42" s="15" t="s">
        <v>24</v>
      </c>
      <c r="V42" s="15" t="s">
        <v>24</v>
      </c>
      <c r="W42" s="15" t="s">
        <v>24</v>
      </c>
      <c r="X42" s="15" t="s">
        <v>24</v>
      </c>
      <c r="Y42" s="15" t="s">
        <v>24</v>
      </c>
      <c r="Z42" s="15" t="s">
        <v>24</v>
      </c>
      <c r="AA42" s="15" t="s">
        <v>24</v>
      </c>
      <c r="AB42" s="15" t="s">
        <v>24</v>
      </c>
      <c r="AC42" s="15" t="s">
        <v>24</v>
      </c>
      <c r="AD42" s="15" t="s">
        <v>24</v>
      </c>
      <c r="AE42" s="15" t="s">
        <v>24</v>
      </c>
      <c r="AF42" s="15" t="s">
        <v>24</v>
      </c>
      <c r="AG42" s="15" t="s">
        <v>24</v>
      </c>
      <c r="AH42" s="15" t="s">
        <v>24</v>
      </c>
      <c r="AI42" s="15" t="s">
        <v>24</v>
      </c>
      <c r="AJ42" s="15" t="s">
        <v>24</v>
      </c>
      <c r="AK42" s="15" t="s">
        <v>24</v>
      </c>
      <c r="AL42" s="15" t="s">
        <v>24</v>
      </c>
      <c r="AM42" s="15">
        <f t="shared" si="1"/>
        <v>0</v>
      </c>
      <c r="AN42" s="15">
        <f t="shared" si="2"/>
        <v>0</v>
      </c>
      <c r="AO42" s="15">
        <f t="shared" si="3"/>
        <v>0</v>
      </c>
      <c r="AP42" s="15">
        <f t="shared" si="4"/>
        <v>0</v>
      </c>
      <c r="AQ42" s="15">
        <f t="shared" si="5"/>
        <v>0</v>
      </c>
      <c r="AR42" s="15">
        <f t="shared" si="6"/>
        <v>0</v>
      </c>
      <c r="AS42" s="15">
        <f t="shared" si="7"/>
        <v>0</v>
      </c>
    </row>
    <row r="43" spans="1:45" ht="63" x14ac:dyDescent="0.25">
      <c r="A43" s="7" t="s">
        <v>68</v>
      </c>
      <c r="B43" s="125" t="s">
        <v>69</v>
      </c>
      <c r="C43" s="7" t="s">
        <v>23</v>
      </c>
      <c r="D43" s="15" t="s">
        <v>24</v>
      </c>
      <c r="E43" s="15" t="s">
        <v>24</v>
      </c>
      <c r="F43" s="15" t="s">
        <v>24</v>
      </c>
      <c r="G43" s="15" t="s">
        <v>24</v>
      </c>
      <c r="H43" s="15" t="s">
        <v>24</v>
      </c>
      <c r="I43" s="15" t="s">
        <v>24</v>
      </c>
      <c r="J43" s="15">
        <v>4</v>
      </c>
      <c r="K43" s="15" t="s">
        <v>24</v>
      </c>
      <c r="L43" s="15" t="s">
        <v>24</v>
      </c>
      <c r="M43" s="15" t="s">
        <v>24</v>
      </c>
      <c r="N43" s="15" t="s">
        <v>24</v>
      </c>
      <c r="O43" s="15" t="s">
        <v>24</v>
      </c>
      <c r="P43" s="15" t="s">
        <v>24</v>
      </c>
      <c r="Q43" s="15" t="s">
        <v>24</v>
      </c>
      <c r="R43" s="15" t="s">
        <v>24</v>
      </c>
      <c r="S43" s="15" t="s">
        <v>24</v>
      </c>
      <c r="T43" s="15" t="s">
        <v>24</v>
      </c>
      <c r="U43" s="15" t="s">
        <v>24</v>
      </c>
      <c r="V43" s="15" t="s">
        <v>24</v>
      </c>
      <c r="W43" s="15" t="s">
        <v>24</v>
      </c>
      <c r="X43" s="15" t="s">
        <v>24</v>
      </c>
      <c r="Y43" s="15" t="s">
        <v>24</v>
      </c>
      <c r="Z43" s="15" t="s">
        <v>24</v>
      </c>
      <c r="AA43" s="15" t="s">
        <v>24</v>
      </c>
      <c r="AB43" s="15" t="s">
        <v>24</v>
      </c>
      <c r="AC43" s="15" t="s">
        <v>24</v>
      </c>
      <c r="AD43" s="15" t="s">
        <v>24</v>
      </c>
      <c r="AE43" s="15" t="s">
        <v>24</v>
      </c>
      <c r="AF43" s="15" t="s">
        <v>24</v>
      </c>
      <c r="AG43" s="15" t="s">
        <v>24</v>
      </c>
      <c r="AH43" s="15" t="s">
        <v>24</v>
      </c>
      <c r="AI43" s="15" t="s">
        <v>24</v>
      </c>
      <c r="AJ43" s="15" t="s">
        <v>24</v>
      </c>
      <c r="AK43" s="15" t="s">
        <v>24</v>
      </c>
      <c r="AL43" s="15" t="s">
        <v>24</v>
      </c>
      <c r="AM43" s="15">
        <f t="shared" si="1"/>
        <v>0</v>
      </c>
      <c r="AN43" s="15">
        <f t="shared" si="2"/>
        <v>0</v>
      </c>
      <c r="AO43" s="15">
        <f t="shared" si="3"/>
        <v>0</v>
      </c>
      <c r="AP43" s="15">
        <f t="shared" si="4"/>
        <v>0</v>
      </c>
      <c r="AQ43" s="15">
        <f t="shared" si="5"/>
        <v>0</v>
      </c>
      <c r="AR43" s="15">
        <f t="shared" si="6"/>
        <v>0</v>
      </c>
      <c r="AS43" s="15">
        <f t="shared" si="7"/>
        <v>0</v>
      </c>
    </row>
    <row r="44" spans="1:45" ht="31.5" x14ac:dyDescent="0.25">
      <c r="A44" s="196" t="s">
        <v>446</v>
      </c>
      <c r="B44" s="199" t="s">
        <v>479</v>
      </c>
      <c r="C44" s="196" t="s">
        <v>480</v>
      </c>
      <c r="D44" s="189" t="s">
        <v>24</v>
      </c>
      <c r="E44" s="189" t="s">
        <v>24</v>
      </c>
      <c r="F44" s="189" t="s">
        <v>24</v>
      </c>
      <c r="G44" s="189" t="s">
        <v>24</v>
      </c>
      <c r="H44" s="189" t="s">
        <v>24</v>
      </c>
      <c r="I44" s="189" t="s">
        <v>24</v>
      </c>
      <c r="J44" s="189" t="s">
        <v>24</v>
      </c>
      <c r="K44" s="189" t="s">
        <v>24</v>
      </c>
      <c r="L44" s="189" t="s">
        <v>24</v>
      </c>
      <c r="M44" s="189" t="s">
        <v>24</v>
      </c>
      <c r="N44" s="189" t="s">
        <v>24</v>
      </c>
      <c r="O44" s="189" t="s">
        <v>24</v>
      </c>
      <c r="P44" s="189" t="s">
        <v>24</v>
      </c>
      <c r="Q44" s="189" t="s">
        <v>24</v>
      </c>
      <c r="R44" s="189" t="s">
        <v>24</v>
      </c>
      <c r="S44" s="189" t="s">
        <v>24</v>
      </c>
      <c r="T44" s="189" t="s">
        <v>24</v>
      </c>
      <c r="U44" s="189" t="s">
        <v>24</v>
      </c>
      <c r="V44" s="189" t="s">
        <v>24</v>
      </c>
      <c r="W44" s="189" t="s">
        <v>24</v>
      </c>
      <c r="X44" s="189" t="s">
        <v>24</v>
      </c>
      <c r="Y44" s="189" t="s">
        <v>24</v>
      </c>
      <c r="Z44" s="189" t="s">
        <v>24</v>
      </c>
      <c r="AA44" s="189" t="s">
        <v>24</v>
      </c>
      <c r="AB44" s="189" t="s">
        <v>24</v>
      </c>
      <c r="AC44" s="189" t="s">
        <v>24</v>
      </c>
      <c r="AD44" s="189">
        <v>8</v>
      </c>
      <c r="AE44" s="189" t="s">
        <v>24</v>
      </c>
      <c r="AF44" s="189" t="s">
        <v>24</v>
      </c>
      <c r="AG44" s="189" t="s">
        <v>24</v>
      </c>
      <c r="AH44" s="189" t="s">
        <v>24</v>
      </c>
      <c r="AI44" s="189" t="s">
        <v>24</v>
      </c>
      <c r="AJ44" s="189" t="s">
        <v>24</v>
      </c>
      <c r="AK44" s="189" t="s">
        <v>24</v>
      </c>
      <c r="AL44" s="189" t="s">
        <v>24</v>
      </c>
      <c r="AM44" s="189">
        <f t="shared" si="1"/>
        <v>0</v>
      </c>
      <c r="AN44" s="189">
        <f t="shared" si="2"/>
        <v>0</v>
      </c>
      <c r="AO44" s="189">
        <f t="shared" si="3"/>
        <v>0</v>
      </c>
      <c r="AP44" s="189">
        <f t="shared" si="4"/>
        <v>0</v>
      </c>
      <c r="AQ44" s="189">
        <f t="shared" si="5"/>
        <v>0</v>
      </c>
      <c r="AR44" s="189">
        <f t="shared" si="6"/>
        <v>8</v>
      </c>
      <c r="AS44" s="189">
        <f t="shared" si="7"/>
        <v>0</v>
      </c>
    </row>
    <row r="45" spans="1:45" ht="31.5" x14ac:dyDescent="0.25">
      <c r="A45" s="7" t="s">
        <v>70</v>
      </c>
      <c r="B45" s="125" t="s">
        <v>71</v>
      </c>
      <c r="C45" s="7" t="s">
        <v>23</v>
      </c>
      <c r="D45" s="15" t="s">
        <v>24</v>
      </c>
      <c r="E45" s="15" t="s">
        <v>24</v>
      </c>
      <c r="F45" s="15" t="s">
        <v>24</v>
      </c>
      <c r="G45" s="15" t="s">
        <v>24</v>
      </c>
      <c r="H45" s="15" t="s">
        <v>24</v>
      </c>
      <c r="I45" s="15" t="s">
        <v>24</v>
      </c>
      <c r="J45" s="15">
        <v>1</v>
      </c>
      <c r="K45" s="15" t="s">
        <v>24</v>
      </c>
      <c r="L45" s="15" t="s">
        <v>24</v>
      </c>
      <c r="M45" s="15" t="s">
        <v>24</v>
      </c>
      <c r="N45" s="15" t="s">
        <v>24</v>
      </c>
      <c r="O45" s="15" t="s">
        <v>24</v>
      </c>
      <c r="P45" s="15" t="s">
        <v>24</v>
      </c>
      <c r="Q45" s="15" t="s">
        <v>24</v>
      </c>
      <c r="R45" s="15" t="s">
        <v>24</v>
      </c>
      <c r="S45" s="15" t="s">
        <v>24</v>
      </c>
      <c r="T45" s="15" t="s">
        <v>24</v>
      </c>
      <c r="U45" s="15" t="s">
        <v>24</v>
      </c>
      <c r="V45" s="15" t="s">
        <v>24</v>
      </c>
      <c r="W45" s="15" t="s">
        <v>24</v>
      </c>
      <c r="X45" s="15" t="s">
        <v>24</v>
      </c>
      <c r="Y45" s="15" t="s">
        <v>24</v>
      </c>
      <c r="Z45" s="15" t="s">
        <v>24</v>
      </c>
      <c r="AA45" s="15" t="s">
        <v>24</v>
      </c>
      <c r="AB45" s="15" t="s">
        <v>24</v>
      </c>
      <c r="AC45" s="15" t="s">
        <v>24</v>
      </c>
      <c r="AD45" s="15" t="s">
        <v>24</v>
      </c>
      <c r="AE45" s="15" t="s">
        <v>24</v>
      </c>
      <c r="AF45" s="15" t="s">
        <v>24</v>
      </c>
      <c r="AG45" s="15" t="s">
        <v>24</v>
      </c>
      <c r="AH45" s="15" t="s">
        <v>24</v>
      </c>
      <c r="AI45" s="15" t="s">
        <v>24</v>
      </c>
      <c r="AJ45" s="15" t="s">
        <v>24</v>
      </c>
      <c r="AK45" s="15" t="s">
        <v>24</v>
      </c>
      <c r="AL45" s="15" t="s">
        <v>24</v>
      </c>
      <c r="AM45" s="15">
        <f t="shared" si="1"/>
        <v>0</v>
      </c>
      <c r="AN45" s="15">
        <f t="shared" si="2"/>
        <v>0</v>
      </c>
      <c r="AO45" s="15">
        <f t="shared" si="3"/>
        <v>0</v>
      </c>
      <c r="AP45" s="15">
        <f t="shared" si="4"/>
        <v>0</v>
      </c>
      <c r="AQ45" s="15">
        <f t="shared" si="5"/>
        <v>0</v>
      </c>
      <c r="AR45" s="15">
        <f t="shared" si="6"/>
        <v>0</v>
      </c>
      <c r="AS45" s="15">
        <f t="shared" si="7"/>
        <v>0</v>
      </c>
    </row>
    <row r="46" spans="1:45" ht="47.25" x14ac:dyDescent="0.25">
      <c r="A46" s="7" t="s">
        <v>72</v>
      </c>
      <c r="B46" s="125" t="s">
        <v>73</v>
      </c>
      <c r="C46" s="7" t="s">
        <v>23</v>
      </c>
      <c r="D46" s="15" t="s">
        <v>24</v>
      </c>
      <c r="E46" s="15" t="s">
        <v>24</v>
      </c>
      <c r="F46" s="15" t="s">
        <v>24</v>
      </c>
      <c r="G46" s="15" t="s">
        <v>24</v>
      </c>
      <c r="H46" s="15" t="s">
        <v>24</v>
      </c>
      <c r="I46" s="15" t="s">
        <v>24</v>
      </c>
      <c r="J46" s="15">
        <v>1</v>
      </c>
      <c r="K46" s="15" t="s">
        <v>24</v>
      </c>
      <c r="L46" s="15" t="s">
        <v>24</v>
      </c>
      <c r="M46" s="15" t="s">
        <v>24</v>
      </c>
      <c r="N46" s="15" t="s">
        <v>24</v>
      </c>
      <c r="O46" s="15" t="s">
        <v>24</v>
      </c>
      <c r="P46" s="15" t="s">
        <v>24</v>
      </c>
      <c r="Q46" s="15" t="s">
        <v>24</v>
      </c>
      <c r="R46" s="15" t="s">
        <v>24</v>
      </c>
      <c r="S46" s="15" t="s">
        <v>24</v>
      </c>
      <c r="T46" s="15" t="s">
        <v>24</v>
      </c>
      <c r="U46" s="15" t="s">
        <v>24</v>
      </c>
      <c r="V46" s="15" t="s">
        <v>24</v>
      </c>
      <c r="W46" s="15" t="s">
        <v>24</v>
      </c>
      <c r="X46" s="15" t="s">
        <v>24</v>
      </c>
      <c r="Y46" s="15" t="s">
        <v>24</v>
      </c>
      <c r="Z46" s="15" t="s">
        <v>24</v>
      </c>
      <c r="AA46" s="15" t="s">
        <v>24</v>
      </c>
      <c r="AB46" s="15" t="s">
        <v>24</v>
      </c>
      <c r="AC46" s="15" t="s">
        <v>24</v>
      </c>
      <c r="AD46" s="15" t="s">
        <v>24</v>
      </c>
      <c r="AE46" s="15" t="s">
        <v>24</v>
      </c>
      <c r="AF46" s="15" t="s">
        <v>24</v>
      </c>
      <c r="AG46" s="15" t="s">
        <v>24</v>
      </c>
      <c r="AH46" s="15" t="s">
        <v>24</v>
      </c>
      <c r="AI46" s="15" t="s">
        <v>24</v>
      </c>
      <c r="AJ46" s="15" t="s">
        <v>24</v>
      </c>
      <c r="AK46" s="15" t="s">
        <v>24</v>
      </c>
      <c r="AL46" s="15" t="s">
        <v>24</v>
      </c>
      <c r="AM46" s="15">
        <f t="shared" si="1"/>
        <v>0</v>
      </c>
      <c r="AN46" s="15">
        <f t="shared" si="2"/>
        <v>0</v>
      </c>
      <c r="AO46" s="15">
        <f t="shared" si="3"/>
        <v>0</v>
      </c>
      <c r="AP46" s="15">
        <f t="shared" si="4"/>
        <v>0</v>
      </c>
      <c r="AQ46" s="15">
        <f t="shared" si="5"/>
        <v>0</v>
      </c>
      <c r="AR46" s="15">
        <f t="shared" si="6"/>
        <v>0</v>
      </c>
      <c r="AS46" s="15">
        <f t="shared" si="7"/>
        <v>0</v>
      </c>
    </row>
    <row r="47" spans="1:45" ht="31.5" x14ac:dyDescent="0.25">
      <c r="A47" s="7" t="s">
        <v>74</v>
      </c>
      <c r="B47" s="125" t="s">
        <v>75</v>
      </c>
      <c r="C47" s="7" t="s">
        <v>23</v>
      </c>
      <c r="D47" s="15" t="s">
        <v>24</v>
      </c>
      <c r="E47" s="15" t="s">
        <v>24</v>
      </c>
      <c r="F47" s="15" t="s">
        <v>24</v>
      </c>
      <c r="G47" s="15" t="s">
        <v>24</v>
      </c>
      <c r="H47" s="15" t="s">
        <v>24</v>
      </c>
      <c r="I47" s="15" t="s">
        <v>24</v>
      </c>
      <c r="J47" s="15" t="s">
        <v>24</v>
      </c>
      <c r="K47" s="15" t="s">
        <v>24</v>
      </c>
      <c r="L47" s="15" t="s">
        <v>24</v>
      </c>
      <c r="M47" s="15" t="s">
        <v>24</v>
      </c>
      <c r="N47" s="15" t="s">
        <v>24</v>
      </c>
      <c r="O47" s="15" t="s">
        <v>24</v>
      </c>
      <c r="P47" s="15" t="s">
        <v>24</v>
      </c>
      <c r="Q47" s="15" t="s">
        <v>24</v>
      </c>
      <c r="R47" s="15" t="s">
        <v>24</v>
      </c>
      <c r="S47" s="15" t="s">
        <v>24</v>
      </c>
      <c r="T47" s="15" t="s">
        <v>24</v>
      </c>
      <c r="U47" s="15" t="s">
        <v>24</v>
      </c>
      <c r="V47" s="15" t="s">
        <v>24</v>
      </c>
      <c r="W47" s="15" t="s">
        <v>24</v>
      </c>
      <c r="X47" s="15" t="s">
        <v>24</v>
      </c>
      <c r="Y47" s="15" t="s">
        <v>24</v>
      </c>
      <c r="Z47" s="15" t="s">
        <v>24</v>
      </c>
      <c r="AA47" s="15" t="s">
        <v>24</v>
      </c>
      <c r="AB47" s="15" t="s">
        <v>24</v>
      </c>
      <c r="AC47" s="15" t="s">
        <v>24</v>
      </c>
      <c r="AD47" s="15" t="s">
        <v>24</v>
      </c>
      <c r="AE47" s="15" t="s">
        <v>24</v>
      </c>
      <c r="AF47" s="15" t="s">
        <v>24</v>
      </c>
      <c r="AG47" s="15" t="s">
        <v>24</v>
      </c>
      <c r="AH47" s="15" t="s">
        <v>24</v>
      </c>
      <c r="AI47" s="15" t="s">
        <v>24</v>
      </c>
      <c r="AJ47" s="15" t="s">
        <v>24</v>
      </c>
      <c r="AK47" s="15" t="s">
        <v>24</v>
      </c>
      <c r="AL47" s="15" t="s">
        <v>24</v>
      </c>
      <c r="AM47" s="15">
        <f t="shared" si="1"/>
        <v>0</v>
      </c>
      <c r="AN47" s="15">
        <f t="shared" si="2"/>
        <v>0</v>
      </c>
      <c r="AO47" s="15">
        <f t="shared" si="3"/>
        <v>0</v>
      </c>
      <c r="AP47" s="15">
        <f t="shared" si="4"/>
        <v>0</v>
      </c>
      <c r="AQ47" s="15">
        <f t="shared" si="5"/>
        <v>0</v>
      </c>
      <c r="AR47" s="15">
        <f t="shared" si="6"/>
        <v>0</v>
      </c>
      <c r="AS47" s="15">
        <f t="shared" si="7"/>
        <v>0</v>
      </c>
    </row>
    <row r="48" spans="1:45" ht="47.25" x14ac:dyDescent="0.25">
      <c r="A48" s="7" t="s">
        <v>76</v>
      </c>
      <c r="B48" s="125" t="s">
        <v>77</v>
      </c>
      <c r="C48" s="7" t="s">
        <v>23</v>
      </c>
      <c r="D48" s="15" t="s">
        <v>24</v>
      </c>
      <c r="E48" s="15" t="s">
        <v>24</v>
      </c>
      <c r="F48" s="15" t="s">
        <v>24</v>
      </c>
      <c r="G48" s="15" t="s">
        <v>24</v>
      </c>
      <c r="H48" s="15" t="s">
        <v>24</v>
      </c>
      <c r="I48" s="15" t="s">
        <v>24</v>
      </c>
      <c r="J48" s="15">
        <v>1</v>
      </c>
      <c r="K48" s="15" t="s">
        <v>24</v>
      </c>
      <c r="L48" s="15" t="s">
        <v>24</v>
      </c>
      <c r="M48" s="15" t="s">
        <v>24</v>
      </c>
      <c r="N48" s="15" t="s">
        <v>24</v>
      </c>
      <c r="O48" s="15" t="s">
        <v>24</v>
      </c>
      <c r="P48" s="15" t="s">
        <v>24</v>
      </c>
      <c r="Q48" s="15" t="s">
        <v>24</v>
      </c>
      <c r="R48" s="15" t="s">
        <v>24</v>
      </c>
      <c r="S48" s="15" t="s">
        <v>24</v>
      </c>
      <c r="T48" s="15" t="s">
        <v>24</v>
      </c>
      <c r="U48" s="15" t="s">
        <v>24</v>
      </c>
      <c r="V48" s="15" t="s">
        <v>24</v>
      </c>
      <c r="W48" s="15" t="s">
        <v>24</v>
      </c>
      <c r="X48" s="15" t="s">
        <v>24</v>
      </c>
      <c r="Y48" s="15" t="s">
        <v>24</v>
      </c>
      <c r="Z48" s="15" t="s">
        <v>24</v>
      </c>
      <c r="AA48" s="15" t="s">
        <v>24</v>
      </c>
      <c r="AB48" s="15" t="s">
        <v>24</v>
      </c>
      <c r="AC48" s="15" t="s">
        <v>24</v>
      </c>
      <c r="AD48" s="15" t="s">
        <v>24</v>
      </c>
      <c r="AE48" s="15" t="s">
        <v>24</v>
      </c>
      <c r="AF48" s="15" t="s">
        <v>24</v>
      </c>
      <c r="AG48" s="15" t="s">
        <v>24</v>
      </c>
      <c r="AH48" s="15" t="s">
        <v>24</v>
      </c>
      <c r="AI48" s="15" t="s">
        <v>24</v>
      </c>
      <c r="AJ48" s="15" t="s">
        <v>24</v>
      </c>
      <c r="AK48" s="15" t="s">
        <v>24</v>
      </c>
      <c r="AL48" s="15" t="s">
        <v>24</v>
      </c>
      <c r="AM48" s="15">
        <f t="shared" si="1"/>
        <v>0</v>
      </c>
      <c r="AN48" s="15">
        <f t="shared" si="2"/>
        <v>0</v>
      </c>
      <c r="AO48" s="15">
        <f t="shared" si="3"/>
        <v>0</v>
      </c>
      <c r="AP48" s="15">
        <f t="shared" si="4"/>
        <v>0</v>
      </c>
      <c r="AQ48" s="15">
        <f t="shared" si="5"/>
        <v>0</v>
      </c>
      <c r="AR48" s="15">
        <f t="shared" si="6"/>
        <v>0</v>
      </c>
      <c r="AS48" s="15">
        <f t="shared" si="7"/>
        <v>0</v>
      </c>
    </row>
    <row r="49" spans="1:45" ht="31.5" x14ac:dyDescent="0.25">
      <c r="A49" s="194" t="s">
        <v>78</v>
      </c>
      <c r="B49" s="195" t="s">
        <v>475</v>
      </c>
      <c r="C49" s="194" t="s">
        <v>80</v>
      </c>
      <c r="D49" s="189" t="s">
        <v>24</v>
      </c>
      <c r="E49" s="189" t="s">
        <v>24</v>
      </c>
      <c r="F49" s="189" t="s">
        <v>24</v>
      </c>
      <c r="G49" s="189" t="s">
        <v>24</v>
      </c>
      <c r="H49" s="189" t="s">
        <v>24</v>
      </c>
      <c r="I49" s="189" t="s">
        <v>24</v>
      </c>
      <c r="J49" s="189" t="s">
        <v>24</v>
      </c>
      <c r="K49" s="189" t="s">
        <v>24</v>
      </c>
      <c r="L49" s="189" t="s">
        <v>24</v>
      </c>
      <c r="M49" s="189" t="s">
        <v>24</v>
      </c>
      <c r="N49" s="189" t="s">
        <v>24</v>
      </c>
      <c r="O49" s="189" t="s">
        <v>24</v>
      </c>
      <c r="P49" s="189" t="s">
        <v>24</v>
      </c>
      <c r="Q49" s="189" t="s">
        <v>24</v>
      </c>
      <c r="R49" s="189" t="s">
        <v>24</v>
      </c>
      <c r="S49" s="189" t="s">
        <v>24</v>
      </c>
      <c r="T49" s="189" t="s">
        <v>24</v>
      </c>
      <c r="U49" s="189" t="s">
        <v>24</v>
      </c>
      <c r="V49" s="189" t="s">
        <v>24</v>
      </c>
      <c r="W49" s="189" t="s">
        <v>24</v>
      </c>
      <c r="X49" s="189" t="s">
        <v>24</v>
      </c>
      <c r="Y49" s="189" t="s">
        <v>24</v>
      </c>
      <c r="Z49" s="189" t="s">
        <v>24</v>
      </c>
      <c r="AA49" s="189" t="s">
        <v>24</v>
      </c>
      <c r="AB49" s="189" t="s">
        <v>24</v>
      </c>
      <c r="AC49" s="189" t="s">
        <v>24</v>
      </c>
      <c r="AD49" s="189" t="s">
        <v>24</v>
      </c>
      <c r="AE49" s="189" t="s">
        <v>24</v>
      </c>
      <c r="AF49" s="189" t="s">
        <v>24</v>
      </c>
      <c r="AG49" s="189" t="s">
        <v>24</v>
      </c>
      <c r="AH49" s="189" t="s">
        <v>24</v>
      </c>
      <c r="AI49" s="189" t="s">
        <v>24</v>
      </c>
      <c r="AJ49" s="189" t="s">
        <v>24</v>
      </c>
      <c r="AK49" s="189" t="s">
        <v>24</v>
      </c>
      <c r="AL49" s="189" t="s">
        <v>24</v>
      </c>
      <c r="AM49" s="15">
        <f t="shared" si="1"/>
        <v>0</v>
      </c>
      <c r="AN49" s="15">
        <f t="shared" si="2"/>
        <v>0</v>
      </c>
      <c r="AO49" s="15">
        <f t="shared" si="3"/>
        <v>0</v>
      </c>
      <c r="AP49" s="15">
        <f t="shared" si="4"/>
        <v>0</v>
      </c>
      <c r="AQ49" s="15">
        <f t="shared" si="5"/>
        <v>0</v>
      </c>
      <c r="AR49" s="15">
        <f t="shared" si="6"/>
        <v>0</v>
      </c>
      <c r="AS49" s="15">
        <f t="shared" si="7"/>
        <v>0</v>
      </c>
    </row>
    <row r="50" spans="1:45" ht="31.5" x14ac:dyDescent="0.25">
      <c r="A50" s="194" t="s">
        <v>79</v>
      </c>
      <c r="B50" s="195" t="s">
        <v>89</v>
      </c>
      <c r="C50" s="194" t="s">
        <v>90</v>
      </c>
      <c r="D50" s="189" t="s">
        <v>24</v>
      </c>
      <c r="E50" s="189" t="s">
        <v>24</v>
      </c>
      <c r="F50" s="189" t="s">
        <v>24</v>
      </c>
      <c r="G50" s="189" t="s">
        <v>24</v>
      </c>
      <c r="H50" s="189" t="s">
        <v>24</v>
      </c>
      <c r="I50" s="189" t="s">
        <v>24</v>
      </c>
      <c r="J50" s="189" t="s">
        <v>24</v>
      </c>
      <c r="K50" s="189" t="s">
        <v>24</v>
      </c>
      <c r="L50" s="189" t="s">
        <v>24</v>
      </c>
      <c r="M50" s="189" t="s">
        <v>24</v>
      </c>
      <c r="N50" s="189" t="s">
        <v>24</v>
      </c>
      <c r="O50" s="189" t="s">
        <v>24</v>
      </c>
      <c r="P50" s="189" t="s">
        <v>24</v>
      </c>
      <c r="Q50" s="189" t="s">
        <v>24</v>
      </c>
      <c r="R50" s="189" t="s">
        <v>24</v>
      </c>
      <c r="S50" s="189" t="s">
        <v>24</v>
      </c>
      <c r="T50" s="189" t="s">
        <v>24</v>
      </c>
      <c r="U50" s="189" t="s">
        <v>24</v>
      </c>
      <c r="V50" s="189" t="s">
        <v>24</v>
      </c>
      <c r="W50" s="189" t="s">
        <v>24</v>
      </c>
      <c r="X50" s="189" t="s">
        <v>24</v>
      </c>
      <c r="Y50" s="189" t="s">
        <v>24</v>
      </c>
      <c r="Z50" s="189" t="s">
        <v>24</v>
      </c>
      <c r="AA50" s="189" t="s">
        <v>24</v>
      </c>
      <c r="AB50" s="189" t="s">
        <v>24</v>
      </c>
      <c r="AC50" s="189" t="s">
        <v>24</v>
      </c>
      <c r="AD50" s="189" t="s">
        <v>24</v>
      </c>
      <c r="AE50" s="189" t="s">
        <v>24</v>
      </c>
      <c r="AF50" s="189" t="s">
        <v>24</v>
      </c>
      <c r="AG50" s="189" t="s">
        <v>24</v>
      </c>
      <c r="AH50" s="189" t="s">
        <v>24</v>
      </c>
      <c r="AI50" s="189" t="s">
        <v>24</v>
      </c>
      <c r="AJ50" s="189" t="s">
        <v>24</v>
      </c>
      <c r="AK50" s="189" t="s">
        <v>24</v>
      </c>
      <c r="AL50" s="189" t="s">
        <v>24</v>
      </c>
      <c r="AM50" s="15">
        <f t="shared" si="1"/>
        <v>0</v>
      </c>
      <c r="AN50" s="15">
        <f t="shared" si="2"/>
        <v>0</v>
      </c>
      <c r="AO50" s="15">
        <f t="shared" si="3"/>
        <v>0</v>
      </c>
      <c r="AP50" s="15">
        <f t="shared" si="4"/>
        <v>0</v>
      </c>
      <c r="AQ50" s="15">
        <f t="shared" si="5"/>
        <v>0</v>
      </c>
      <c r="AR50" s="15">
        <f t="shared" si="6"/>
        <v>0</v>
      </c>
      <c r="AS50" s="15">
        <f t="shared" si="7"/>
        <v>0</v>
      </c>
    </row>
    <row r="51" spans="1:45" ht="31.5" x14ac:dyDescent="0.25">
      <c r="A51" s="194" t="s">
        <v>81</v>
      </c>
      <c r="B51" s="195" t="s">
        <v>91</v>
      </c>
      <c r="C51" s="194" t="s">
        <v>92</v>
      </c>
      <c r="D51" s="189" t="s">
        <v>24</v>
      </c>
      <c r="E51" s="189" t="s">
        <v>24</v>
      </c>
      <c r="F51" s="189" t="s">
        <v>24</v>
      </c>
      <c r="G51" s="189" t="s">
        <v>24</v>
      </c>
      <c r="H51" s="189" t="s">
        <v>24</v>
      </c>
      <c r="I51" s="189" t="s">
        <v>24</v>
      </c>
      <c r="J51" s="189" t="s">
        <v>24</v>
      </c>
      <c r="K51" s="189" t="s">
        <v>24</v>
      </c>
      <c r="L51" s="189" t="s">
        <v>24</v>
      </c>
      <c r="M51" s="189" t="s">
        <v>24</v>
      </c>
      <c r="N51" s="189" t="s">
        <v>24</v>
      </c>
      <c r="O51" s="189" t="s">
        <v>24</v>
      </c>
      <c r="P51" s="189" t="s">
        <v>24</v>
      </c>
      <c r="Q51" s="189" t="s">
        <v>24</v>
      </c>
      <c r="R51" s="189" t="s">
        <v>24</v>
      </c>
      <c r="S51" s="189" t="s">
        <v>24</v>
      </c>
      <c r="T51" s="189" t="s">
        <v>24</v>
      </c>
      <c r="U51" s="189" t="s">
        <v>24</v>
      </c>
      <c r="V51" s="189" t="s">
        <v>24</v>
      </c>
      <c r="W51" s="189" t="s">
        <v>24</v>
      </c>
      <c r="X51" s="189" t="s">
        <v>24</v>
      </c>
      <c r="Y51" s="189" t="s">
        <v>24</v>
      </c>
      <c r="Z51" s="189" t="s">
        <v>24</v>
      </c>
      <c r="AA51" s="189" t="s">
        <v>24</v>
      </c>
      <c r="AB51" s="189" t="s">
        <v>24</v>
      </c>
      <c r="AC51" s="189" t="s">
        <v>24</v>
      </c>
      <c r="AD51" s="189" t="s">
        <v>24</v>
      </c>
      <c r="AE51" s="189" t="s">
        <v>24</v>
      </c>
      <c r="AF51" s="189" t="s">
        <v>24</v>
      </c>
      <c r="AG51" s="189" t="s">
        <v>24</v>
      </c>
      <c r="AH51" s="189" t="s">
        <v>24</v>
      </c>
      <c r="AI51" s="189" t="s">
        <v>24</v>
      </c>
      <c r="AJ51" s="189" t="s">
        <v>24</v>
      </c>
      <c r="AK51" s="189" t="s">
        <v>24</v>
      </c>
      <c r="AL51" s="189" t="s">
        <v>24</v>
      </c>
      <c r="AM51" s="15">
        <f t="shared" si="1"/>
        <v>0</v>
      </c>
      <c r="AN51" s="15">
        <f t="shared" si="2"/>
        <v>0</v>
      </c>
      <c r="AO51" s="15">
        <f t="shared" si="3"/>
        <v>0</v>
      </c>
      <c r="AP51" s="15">
        <f t="shared" si="4"/>
        <v>0</v>
      </c>
      <c r="AQ51" s="15">
        <f t="shared" si="5"/>
        <v>0</v>
      </c>
      <c r="AR51" s="15">
        <f t="shared" si="6"/>
        <v>0</v>
      </c>
      <c r="AS51" s="15">
        <f t="shared" si="7"/>
        <v>0</v>
      </c>
    </row>
    <row r="52" spans="1:45" ht="31.5" x14ac:dyDescent="0.25">
      <c r="A52" s="194" t="s">
        <v>82</v>
      </c>
      <c r="B52" s="195" t="s">
        <v>163</v>
      </c>
      <c r="C52" s="194" t="s">
        <v>164</v>
      </c>
      <c r="D52" s="189" t="s">
        <v>24</v>
      </c>
      <c r="E52" s="189" t="s">
        <v>24</v>
      </c>
      <c r="F52" s="189" t="s">
        <v>24</v>
      </c>
      <c r="G52" s="189" t="s">
        <v>24</v>
      </c>
      <c r="H52" s="189" t="s">
        <v>24</v>
      </c>
      <c r="I52" s="189" t="s">
        <v>24</v>
      </c>
      <c r="J52" s="189" t="s">
        <v>24</v>
      </c>
      <c r="K52" s="189" t="s">
        <v>24</v>
      </c>
      <c r="L52" s="189" t="s">
        <v>24</v>
      </c>
      <c r="M52" s="189" t="s">
        <v>24</v>
      </c>
      <c r="N52" s="189" t="s">
        <v>24</v>
      </c>
      <c r="O52" s="189" t="s">
        <v>24</v>
      </c>
      <c r="P52" s="189" t="s">
        <v>24</v>
      </c>
      <c r="Q52" s="189" t="s">
        <v>24</v>
      </c>
      <c r="R52" s="189" t="s">
        <v>24</v>
      </c>
      <c r="S52" s="189" t="s">
        <v>24</v>
      </c>
      <c r="T52" s="189" t="s">
        <v>24</v>
      </c>
      <c r="U52" s="189" t="s">
        <v>24</v>
      </c>
      <c r="V52" s="189" t="s">
        <v>24</v>
      </c>
      <c r="W52" s="189" t="s">
        <v>24</v>
      </c>
      <c r="X52" s="189" t="s">
        <v>24</v>
      </c>
      <c r="Y52" s="189" t="s">
        <v>24</v>
      </c>
      <c r="Z52" s="189" t="s">
        <v>24</v>
      </c>
      <c r="AA52" s="189" t="s">
        <v>24</v>
      </c>
      <c r="AB52" s="189" t="s">
        <v>24</v>
      </c>
      <c r="AC52" s="189" t="s">
        <v>24</v>
      </c>
      <c r="AD52" s="189" t="s">
        <v>24</v>
      </c>
      <c r="AE52" s="189" t="s">
        <v>24</v>
      </c>
      <c r="AF52" s="189" t="s">
        <v>24</v>
      </c>
      <c r="AG52" s="189" t="s">
        <v>24</v>
      </c>
      <c r="AH52" s="189" t="s">
        <v>24</v>
      </c>
      <c r="AI52" s="189" t="s">
        <v>24</v>
      </c>
      <c r="AJ52" s="189" t="s">
        <v>24</v>
      </c>
      <c r="AK52" s="189" t="s">
        <v>24</v>
      </c>
      <c r="AL52" s="189" t="s">
        <v>24</v>
      </c>
      <c r="AM52" s="15">
        <f t="shared" si="1"/>
        <v>0</v>
      </c>
      <c r="AN52" s="15">
        <f t="shared" si="2"/>
        <v>0</v>
      </c>
      <c r="AO52" s="15">
        <f t="shared" si="3"/>
        <v>0</v>
      </c>
      <c r="AP52" s="15">
        <f t="shared" si="4"/>
        <v>0</v>
      </c>
      <c r="AQ52" s="15">
        <f t="shared" si="5"/>
        <v>0</v>
      </c>
      <c r="AR52" s="15">
        <f t="shared" si="6"/>
        <v>0</v>
      </c>
      <c r="AS52" s="15">
        <f t="shared" si="7"/>
        <v>0</v>
      </c>
    </row>
    <row r="53" spans="1:45" ht="47.25" x14ac:dyDescent="0.25">
      <c r="A53" s="194" t="s">
        <v>83</v>
      </c>
      <c r="B53" s="195" t="s">
        <v>485</v>
      </c>
      <c r="C53" s="194" t="s">
        <v>165</v>
      </c>
      <c r="D53" s="189" t="s">
        <v>24</v>
      </c>
      <c r="E53" s="218" t="s">
        <v>24</v>
      </c>
      <c r="F53" s="218" t="s">
        <v>24</v>
      </c>
      <c r="G53" s="218" t="s">
        <v>24</v>
      </c>
      <c r="H53" s="218" t="s">
        <v>24</v>
      </c>
      <c r="I53" s="218" t="s">
        <v>24</v>
      </c>
      <c r="J53" s="218" t="s">
        <v>24</v>
      </c>
      <c r="K53" s="218" t="s">
        <v>24</v>
      </c>
      <c r="L53" s="218" t="s">
        <v>24</v>
      </c>
      <c r="M53" s="218" t="s">
        <v>24</v>
      </c>
      <c r="N53" s="218" t="s">
        <v>24</v>
      </c>
      <c r="O53" s="218" t="s">
        <v>24</v>
      </c>
      <c r="P53" s="218" t="s">
        <v>24</v>
      </c>
      <c r="Q53" s="218" t="s">
        <v>24</v>
      </c>
      <c r="R53" s="218" t="s">
        <v>24</v>
      </c>
      <c r="S53" s="218" t="s">
        <v>24</v>
      </c>
      <c r="T53" s="218" t="s">
        <v>24</v>
      </c>
      <c r="U53" s="218" t="s">
        <v>24</v>
      </c>
      <c r="V53" s="218" t="s">
        <v>24</v>
      </c>
      <c r="W53" s="218" t="s">
        <v>24</v>
      </c>
      <c r="X53" s="218" t="s">
        <v>24</v>
      </c>
      <c r="Y53" s="218" t="s">
        <v>24</v>
      </c>
      <c r="Z53" s="218" t="s">
        <v>24</v>
      </c>
      <c r="AA53" s="218" t="s">
        <v>24</v>
      </c>
      <c r="AB53" s="218" t="s">
        <v>24</v>
      </c>
      <c r="AC53" s="218" t="s">
        <v>24</v>
      </c>
      <c r="AD53" s="218" t="s">
        <v>24</v>
      </c>
      <c r="AE53" s="218" t="s">
        <v>24</v>
      </c>
      <c r="AF53" s="218" t="s">
        <v>24</v>
      </c>
      <c r="AG53" s="218" t="s">
        <v>24</v>
      </c>
      <c r="AH53" s="218" t="s">
        <v>24</v>
      </c>
      <c r="AI53" s="218" t="s">
        <v>24</v>
      </c>
      <c r="AJ53" s="218" t="s">
        <v>24</v>
      </c>
      <c r="AK53" s="218" t="s">
        <v>24</v>
      </c>
      <c r="AL53" s="218" t="s">
        <v>24</v>
      </c>
      <c r="AM53" s="15">
        <f t="shared" si="1"/>
        <v>0</v>
      </c>
      <c r="AN53" s="15">
        <f t="shared" si="2"/>
        <v>0</v>
      </c>
      <c r="AO53" s="15">
        <f t="shared" si="3"/>
        <v>0</v>
      </c>
      <c r="AP53" s="15">
        <f t="shared" si="4"/>
        <v>0</v>
      </c>
      <c r="AQ53" s="15">
        <f t="shared" si="5"/>
        <v>0</v>
      </c>
      <c r="AR53" s="15">
        <f t="shared" si="6"/>
        <v>0</v>
      </c>
      <c r="AS53" s="15">
        <f t="shared" si="7"/>
        <v>0</v>
      </c>
    </row>
    <row r="54" spans="1:45" ht="47.25" x14ac:dyDescent="0.25">
      <c r="A54" s="194" t="s">
        <v>84</v>
      </c>
      <c r="B54" s="195" t="s">
        <v>486</v>
      </c>
      <c r="C54" s="194" t="s">
        <v>166</v>
      </c>
      <c r="D54" s="218" t="s">
        <v>24</v>
      </c>
      <c r="E54" s="218" t="s">
        <v>24</v>
      </c>
      <c r="F54" s="218" t="s">
        <v>24</v>
      </c>
      <c r="G54" s="218" t="s">
        <v>24</v>
      </c>
      <c r="H54" s="218" t="s">
        <v>24</v>
      </c>
      <c r="I54" s="218" t="s">
        <v>24</v>
      </c>
      <c r="J54" s="218" t="s">
        <v>24</v>
      </c>
      <c r="K54" s="218" t="s">
        <v>24</v>
      </c>
      <c r="L54" s="218" t="s">
        <v>24</v>
      </c>
      <c r="M54" s="218" t="s">
        <v>24</v>
      </c>
      <c r="N54" s="218" t="s">
        <v>24</v>
      </c>
      <c r="O54" s="218" t="s">
        <v>24</v>
      </c>
      <c r="P54" s="218" t="s">
        <v>24</v>
      </c>
      <c r="Q54" s="218" t="s">
        <v>24</v>
      </c>
      <c r="R54" s="218" t="s">
        <v>24</v>
      </c>
      <c r="S54" s="218" t="s">
        <v>24</v>
      </c>
      <c r="T54" s="218" t="s">
        <v>24</v>
      </c>
      <c r="U54" s="218" t="s">
        <v>24</v>
      </c>
      <c r="V54" s="218" t="s">
        <v>24</v>
      </c>
      <c r="W54" s="218" t="s">
        <v>24</v>
      </c>
      <c r="X54" s="218" t="s">
        <v>24</v>
      </c>
      <c r="Y54" s="218" t="s">
        <v>24</v>
      </c>
      <c r="Z54" s="218" t="s">
        <v>24</v>
      </c>
      <c r="AA54" s="218" t="s">
        <v>24</v>
      </c>
      <c r="AB54" s="218" t="s">
        <v>24</v>
      </c>
      <c r="AC54" s="218" t="s">
        <v>24</v>
      </c>
      <c r="AD54" s="218" t="s">
        <v>24</v>
      </c>
      <c r="AE54" s="218" t="s">
        <v>24</v>
      </c>
      <c r="AF54" s="218" t="s">
        <v>24</v>
      </c>
      <c r="AG54" s="218" t="s">
        <v>24</v>
      </c>
      <c r="AH54" s="218" t="s">
        <v>24</v>
      </c>
      <c r="AI54" s="218" t="s">
        <v>24</v>
      </c>
      <c r="AJ54" s="218" t="s">
        <v>24</v>
      </c>
      <c r="AK54" s="218" t="s">
        <v>24</v>
      </c>
      <c r="AL54" s="218" t="s">
        <v>24</v>
      </c>
      <c r="AM54" s="15">
        <f t="shared" ref="AM54:AM55" si="10">+SUM(K54,R54,Y54,AF54)</f>
        <v>0</v>
      </c>
      <c r="AN54" s="15">
        <f t="shared" ref="AN54:AN55" si="11">+SUM(L54,S54,Z54,AG54)</f>
        <v>0</v>
      </c>
      <c r="AO54" s="15">
        <f t="shared" ref="AO54:AO55" si="12">+SUM(M54,T54,AA54,AH54)</f>
        <v>0</v>
      </c>
      <c r="AP54" s="15">
        <f t="shared" ref="AP54:AP55" si="13">+SUM(N54,U54,AB54,AI54)</f>
        <v>0</v>
      </c>
      <c r="AQ54" s="15">
        <f t="shared" ref="AQ54:AQ55" si="14">+SUM(O54,V54,AC54,AJ54)</f>
        <v>0</v>
      </c>
      <c r="AR54" s="15">
        <f t="shared" ref="AR54:AR55" si="15">+SUM(P54,W54,AD54,AK54)</f>
        <v>0</v>
      </c>
      <c r="AS54" s="15">
        <f t="shared" ref="AS54:AS55" si="16">+SUM(Q54,X54,AE54,AL54)</f>
        <v>0</v>
      </c>
    </row>
    <row r="55" spans="1:45" ht="31.5" x14ac:dyDescent="0.25">
      <c r="A55" s="194" t="s">
        <v>85</v>
      </c>
      <c r="B55" s="195" t="s">
        <v>487</v>
      </c>
      <c r="C55" s="194" t="s">
        <v>167</v>
      </c>
      <c r="D55" s="218" t="s">
        <v>24</v>
      </c>
      <c r="E55" s="218" t="s">
        <v>24</v>
      </c>
      <c r="F55" s="218" t="s">
        <v>24</v>
      </c>
      <c r="G55" s="218" t="s">
        <v>24</v>
      </c>
      <c r="H55" s="218" t="s">
        <v>24</v>
      </c>
      <c r="I55" s="218" t="s">
        <v>24</v>
      </c>
      <c r="J55" s="218" t="s">
        <v>24</v>
      </c>
      <c r="K55" s="218" t="s">
        <v>24</v>
      </c>
      <c r="L55" s="218" t="s">
        <v>24</v>
      </c>
      <c r="M55" s="218" t="s">
        <v>24</v>
      </c>
      <c r="N55" s="218" t="s">
        <v>24</v>
      </c>
      <c r="O55" s="218" t="s">
        <v>24</v>
      </c>
      <c r="P55" s="218" t="s">
        <v>24</v>
      </c>
      <c r="Q55" s="218" t="s">
        <v>24</v>
      </c>
      <c r="R55" s="218" t="s">
        <v>24</v>
      </c>
      <c r="S55" s="218" t="s">
        <v>24</v>
      </c>
      <c r="T55" s="218" t="s">
        <v>24</v>
      </c>
      <c r="U55" s="218" t="s">
        <v>24</v>
      </c>
      <c r="V55" s="218" t="s">
        <v>24</v>
      </c>
      <c r="W55" s="218" t="s">
        <v>24</v>
      </c>
      <c r="X55" s="218" t="s">
        <v>24</v>
      </c>
      <c r="Y55" s="218" t="s">
        <v>24</v>
      </c>
      <c r="Z55" s="218" t="s">
        <v>24</v>
      </c>
      <c r="AA55" s="218" t="s">
        <v>24</v>
      </c>
      <c r="AB55" s="218" t="s">
        <v>24</v>
      </c>
      <c r="AC55" s="218" t="s">
        <v>24</v>
      </c>
      <c r="AD55" s="218" t="s">
        <v>24</v>
      </c>
      <c r="AE55" s="218" t="s">
        <v>24</v>
      </c>
      <c r="AF55" s="218" t="s">
        <v>24</v>
      </c>
      <c r="AG55" s="218" t="s">
        <v>24</v>
      </c>
      <c r="AH55" s="218" t="s">
        <v>24</v>
      </c>
      <c r="AI55" s="218" t="s">
        <v>24</v>
      </c>
      <c r="AJ55" s="218" t="s">
        <v>24</v>
      </c>
      <c r="AK55" s="218" t="s">
        <v>24</v>
      </c>
      <c r="AL55" s="218" t="s">
        <v>24</v>
      </c>
      <c r="AM55" s="15">
        <f t="shared" si="10"/>
        <v>0</v>
      </c>
      <c r="AN55" s="15">
        <f t="shared" si="11"/>
        <v>0</v>
      </c>
      <c r="AO55" s="15">
        <f t="shared" si="12"/>
        <v>0</v>
      </c>
      <c r="AP55" s="15">
        <f t="shared" si="13"/>
        <v>0</v>
      </c>
      <c r="AQ55" s="15">
        <f t="shared" si="14"/>
        <v>0</v>
      </c>
      <c r="AR55" s="15">
        <f t="shared" si="15"/>
        <v>0</v>
      </c>
      <c r="AS55" s="15">
        <f t="shared" si="16"/>
        <v>0</v>
      </c>
    </row>
    <row r="56" spans="1:45" ht="45" customHeight="1" x14ac:dyDescent="0.25">
      <c r="A56" s="194" t="s">
        <v>86</v>
      </c>
      <c r="B56" s="195" t="s">
        <v>476</v>
      </c>
      <c r="C56" s="194" t="s">
        <v>477</v>
      </c>
      <c r="D56" s="189" t="s">
        <v>24</v>
      </c>
      <c r="E56" s="189" t="s">
        <v>24</v>
      </c>
      <c r="F56" s="189" t="s">
        <v>24</v>
      </c>
      <c r="G56" s="189" t="s">
        <v>24</v>
      </c>
      <c r="H56" s="189" t="s">
        <v>24</v>
      </c>
      <c r="I56" s="189" t="s">
        <v>24</v>
      </c>
      <c r="J56" s="189" t="s">
        <v>24</v>
      </c>
      <c r="K56" s="189" t="s">
        <v>24</v>
      </c>
      <c r="L56" s="189" t="s">
        <v>24</v>
      </c>
      <c r="M56" s="189" t="s">
        <v>24</v>
      </c>
      <c r="N56" s="189" t="s">
        <v>24</v>
      </c>
      <c r="O56" s="189" t="s">
        <v>24</v>
      </c>
      <c r="P56" s="189" t="s">
        <v>24</v>
      </c>
      <c r="Q56" s="189" t="s">
        <v>24</v>
      </c>
      <c r="R56" s="189" t="s">
        <v>24</v>
      </c>
      <c r="S56" s="189" t="s">
        <v>24</v>
      </c>
      <c r="T56" s="189" t="s">
        <v>24</v>
      </c>
      <c r="U56" s="189" t="s">
        <v>24</v>
      </c>
      <c r="V56" s="189" t="s">
        <v>24</v>
      </c>
      <c r="W56" s="189" t="s">
        <v>24</v>
      </c>
      <c r="X56" s="189" t="s">
        <v>24</v>
      </c>
      <c r="Y56" s="189" t="s">
        <v>24</v>
      </c>
      <c r="Z56" s="189" t="s">
        <v>24</v>
      </c>
      <c r="AA56" s="189" t="s">
        <v>24</v>
      </c>
      <c r="AB56" s="189" t="s">
        <v>24</v>
      </c>
      <c r="AC56" s="189" t="s">
        <v>24</v>
      </c>
      <c r="AD56" s="189" t="s">
        <v>24</v>
      </c>
      <c r="AE56" s="189" t="s">
        <v>24</v>
      </c>
      <c r="AF56" s="189" t="s">
        <v>24</v>
      </c>
      <c r="AG56" s="189" t="s">
        <v>24</v>
      </c>
      <c r="AH56" s="189" t="s">
        <v>24</v>
      </c>
      <c r="AI56" s="189" t="s">
        <v>24</v>
      </c>
      <c r="AJ56" s="189" t="s">
        <v>24</v>
      </c>
      <c r="AK56" s="189" t="s">
        <v>24</v>
      </c>
      <c r="AL56" s="189" t="s">
        <v>24</v>
      </c>
      <c r="AM56" s="15">
        <f t="shared" si="1"/>
        <v>0</v>
      </c>
      <c r="AN56" s="15">
        <f t="shared" si="2"/>
        <v>0</v>
      </c>
      <c r="AO56" s="15">
        <f t="shared" si="3"/>
        <v>0</v>
      </c>
      <c r="AP56" s="15">
        <f t="shared" si="4"/>
        <v>0</v>
      </c>
      <c r="AQ56" s="15">
        <f t="shared" si="5"/>
        <v>0</v>
      </c>
      <c r="AR56" s="15">
        <f t="shared" si="6"/>
        <v>0</v>
      </c>
      <c r="AS56" s="15">
        <f t="shared" si="7"/>
        <v>0</v>
      </c>
    </row>
    <row r="57" spans="1:45" ht="45" customHeight="1" x14ac:dyDescent="0.25">
      <c r="A57" s="194" t="s">
        <v>87</v>
      </c>
      <c r="B57" s="195" t="s">
        <v>492</v>
      </c>
      <c r="C57" s="194" t="s">
        <v>493</v>
      </c>
      <c r="D57" s="189" t="s">
        <v>24</v>
      </c>
      <c r="E57" s="189" t="s">
        <v>24</v>
      </c>
      <c r="F57" s="189" t="s">
        <v>24</v>
      </c>
      <c r="G57" s="189" t="s">
        <v>24</v>
      </c>
      <c r="H57" s="189" t="s">
        <v>24</v>
      </c>
      <c r="I57" s="189" t="s">
        <v>24</v>
      </c>
      <c r="J57" s="189" t="s">
        <v>24</v>
      </c>
      <c r="K57" s="189" t="s">
        <v>24</v>
      </c>
      <c r="L57" s="189" t="s">
        <v>24</v>
      </c>
      <c r="M57" s="189" t="s">
        <v>24</v>
      </c>
      <c r="N57" s="189" t="s">
        <v>24</v>
      </c>
      <c r="O57" s="189" t="s">
        <v>24</v>
      </c>
      <c r="P57" s="189" t="s">
        <v>24</v>
      </c>
      <c r="Q57" s="189" t="s">
        <v>24</v>
      </c>
      <c r="R57" s="189" t="s">
        <v>24</v>
      </c>
      <c r="S57" s="189" t="s">
        <v>24</v>
      </c>
      <c r="T57" s="189" t="s">
        <v>24</v>
      </c>
      <c r="U57" s="189" t="s">
        <v>24</v>
      </c>
      <c r="V57" s="189" t="s">
        <v>24</v>
      </c>
      <c r="W57" s="189" t="s">
        <v>24</v>
      </c>
      <c r="X57" s="189" t="s">
        <v>24</v>
      </c>
      <c r="Y57" s="189" t="s">
        <v>24</v>
      </c>
      <c r="Z57" s="189" t="s">
        <v>24</v>
      </c>
      <c r="AA57" s="189" t="s">
        <v>24</v>
      </c>
      <c r="AB57" s="189" t="s">
        <v>24</v>
      </c>
      <c r="AC57" s="189" t="s">
        <v>24</v>
      </c>
      <c r="AD57" s="189" t="s">
        <v>24</v>
      </c>
      <c r="AE57" s="189" t="s">
        <v>24</v>
      </c>
      <c r="AF57" s="189" t="s">
        <v>24</v>
      </c>
      <c r="AG57" s="189" t="s">
        <v>24</v>
      </c>
      <c r="AH57" s="189" t="s">
        <v>24</v>
      </c>
      <c r="AI57" s="189" t="s">
        <v>24</v>
      </c>
      <c r="AJ57" s="189" t="s">
        <v>24</v>
      </c>
      <c r="AK57" s="189" t="s">
        <v>24</v>
      </c>
      <c r="AL57" s="189" t="s">
        <v>24</v>
      </c>
      <c r="AM57" s="15">
        <f t="shared" si="1"/>
        <v>0</v>
      </c>
      <c r="AN57" s="15">
        <f t="shared" si="2"/>
        <v>0</v>
      </c>
      <c r="AO57" s="15">
        <f t="shared" si="3"/>
        <v>0</v>
      </c>
      <c r="AP57" s="15">
        <f t="shared" si="4"/>
        <v>0</v>
      </c>
      <c r="AQ57" s="15">
        <f t="shared" si="5"/>
        <v>0</v>
      </c>
      <c r="AR57" s="15">
        <f t="shared" si="6"/>
        <v>0</v>
      </c>
      <c r="AS57" s="15">
        <f t="shared" si="7"/>
        <v>0</v>
      </c>
    </row>
    <row r="58" spans="1:45" ht="45" customHeight="1" x14ac:dyDescent="0.25">
      <c r="A58" s="194" t="s">
        <v>88</v>
      </c>
      <c r="B58" s="195" t="s">
        <v>486</v>
      </c>
      <c r="C58" s="194" t="s">
        <v>494</v>
      </c>
      <c r="D58" s="189" t="s">
        <v>24</v>
      </c>
      <c r="E58" s="189" t="s">
        <v>24</v>
      </c>
      <c r="F58" s="189" t="s">
        <v>24</v>
      </c>
      <c r="G58" s="189" t="s">
        <v>24</v>
      </c>
      <c r="H58" s="189" t="s">
        <v>24</v>
      </c>
      <c r="I58" s="189" t="s">
        <v>24</v>
      </c>
      <c r="J58" s="189" t="s">
        <v>24</v>
      </c>
      <c r="K58" s="189" t="s">
        <v>24</v>
      </c>
      <c r="L58" s="189" t="s">
        <v>24</v>
      </c>
      <c r="M58" s="189" t="s">
        <v>24</v>
      </c>
      <c r="N58" s="189" t="s">
        <v>24</v>
      </c>
      <c r="O58" s="189" t="s">
        <v>24</v>
      </c>
      <c r="P58" s="189" t="s">
        <v>24</v>
      </c>
      <c r="Q58" s="189" t="s">
        <v>24</v>
      </c>
      <c r="R58" s="189" t="s">
        <v>24</v>
      </c>
      <c r="S58" s="189" t="s">
        <v>24</v>
      </c>
      <c r="T58" s="189" t="s">
        <v>24</v>
      </c>
      <c r="U58" s="189" t="s">
        <v>24</v>
      </c>
      <c r="V58" s="189" t="s">
        <v>24</v>
      </c>
      <c r="W58" s="189" t="s">
        <v>24</v>
      </c>
      <c r="X58" s="189" t="s">
        <v>24</v>
      </c>
      <c r="Y58" s="189" t="s">
        <v>24</v>
      </c>
      <c r="Z58" s="189" t="s">
        <v>24</v>
      </c>
      <c r="AA58" s="189" t="s">
        <v>24</v>
      </c>
      <c r="AB58" s="189" t="s">
        <v>24</v>
      </c>
      <c r="AC58" s="189" t="s">
        <v>24</v>
      </c>
      <c r="AD58" s="189" t="s">
        <v>24</v>
      </c>
      <c r="AE58" s="189" t="s">
        <v>24</v>
      </c>
      <c r="AF58" s="189" t="s">
        <v>24</v>
      </c>
      <c r="AG58" s="189" t="s">
        <v>24</v>
      </c>
      <c r="AH58" s="189" t="s">
        <v>24</v>
      </c>
      <c r="AI58" s="189" t="s">
        <v>24</v>
      </c>
      <c r="AJ58" s="189" t="s">
        <v>24</v>
      </c>
      <c r="AK58" s="189" t="s">
        <v>24</v>
      </c>
      <c r="AL58" s="189" t="s">
        <v>24</v>
      </c>
      <c r="AM58" s="15">
        <f t="shared" si="1"/>
        <v>0</v>
      </c>
      <c r="AN58" s="15">
        <f t="shared" si="2"/>
        <v>0</v>
      </c>
      <c r="AO58" s="15">
        <f t="shared" si="3"/>
        <v>0</v>
      </c>
      <c r="AP58" s="15">
        <f t="shared" si="4"/>
        <v>0</v>
      </c>
      <c r="AQ58" s="15">
        <f t="shared" si="5"/>
        <v>0</v>
      </c>
      <c r="AR58" s="15">
        <f t="shared" si="6"/>
        <v>0</v>
      </c>
      <c r="AS58" s="15">
        <f t="shared" si="7"/>
        <v>0</v>
      </c>
    </row>
    <row r="59" spans="1:45" ht="31.5" x14ac:dyDescent="0.25">
      <c r="A59" s="194" t="s">
        <v>495</v>
      </c>
      <c r="B59" s="195" t="s">
        <v>496</v>
      </c>
      <c r="C59" s="194" t="s">
        <v>497</v>
      </c>
      <c r="D59" s="189" t="s">
        <v>24</v>
      </c>
      <c r="E59" s="189" t="s">
        <v>24</v>
      </c>
      <c r="F59" s="189" t="s">
        <v>24</v>
      </c>
      <c r="G59" s="189" t="s">
        <v>24</v>
      </c>
      <c r="H59" s="189" t="s">
        <v>24</v>
      </c>
      <c r="I59" s="189" t="s">
        <v>24</v>
      </c>
      <c r="J59" s="189" t="s">
        <v>24</v>
      </c>
      <c r="K59" s="189" t="s">
        <v>24</v>
      </c>
      <c r="L59" s="189" t="s">
        <v>24</v>
      </c>
      <c r="M59" s="189" t="s">
        <v>24</v>
      </c>
      <c r="N59" s="189" t="s">
        <v>24</v>
      </c>
      <c r="O59" s="189" t="s">
        <v>24</v>
      </c>
      <c r="P59" s="189" t="s">
        <v>24</v>
      </c>
      <c r="Q59" s="189" t="s">
        <v>24</v>
      </c>
      <c r="R59" s="189" t="s">
        <v>24</v>
      </c>
      <c r="S59" s="189" t="s">
        <v>24</v>
      </c>
      <c r="T59" s="189" t="s">
        <v>24</v>
      </c>
      <c r="U59" s="189" t="s">
        <v>24</v>
      </c>
      <c r="V59" s="189" t="s">
        <v>24</v>
      </c>
      <c r="W59" s="189" t="s">
        <v>24</v>
      </c>
      <c r="X59" s="189" t="s">
        <v>24</v>
      </c>
      <c r="Y59" s="189" t="s">
        <v>24</v>
      </c>
      <c r="Z59" s="189" t="s">
        <v>24</v>
      </c>
      <c r="AA59" s="189" t="s">
        <v>24</v>
      </c>
      <c r="AB59" s="189" t="s">
        <v>24</v>
      </c>
      <c r="AC59" s="189" t="s">
        <v>24</v>
      </c>
      <c r="AD59" s="189" t="s">
        <v>24</v>
      </c>
      <c r="AE59" s="189" t="s">
        <v>24</v>
      </c>
      <c r="AF59" s="189" t="s">
        <v>24</v>
      </c>
      <c r="AG59" s="189" t="s">
        <v>24</v>
      </c>
      <c r="AH59" s="189" t="s">
        <v>24</v>
      </c>
      <c r="AI59" s="189" t="s">
        <v>24</v>
      </c>
      <c r="AJ59" s="189" t="s">
        <v>24</v>
      </c>
      <c r="AK59" s="189" t="s">
        <v>24</v>
      </c>
      <c r="AL59" s="189" t="s">
        <v>24</v>
      </c>
      <c r="AM59" s="15">
        <f t="shared" si="1"/>
        <v>0</v>
      </c>
      <c r="AN59" s="15">
        <f t="shared" si="2"/>
        <v>0</v>
      </c>
      <c r="AO59" s="15">
        <f t="shared" si="3"/>
        <v>0</v>
      </c>
      <c r="AP59" s="15">
        <f t="shared" si="4"/>
        <v>0</v>
      </c>
      <c r="AQ59" s="15">
        <f t="shared" si="5"/>
        <v>0</v>
      </c>
      <c r="AR59" s="15">
        <f t="shared" si="6"/>
        <v>0</v>
      </c>
      <c r="AS59" s="15">
        <f t="shared" si="7"/>
        <v>0</v>
      </c>
    </row>
    <row r="60" spans="1:45" ht="47.25" x14ac:dyDescent="0.25">
      <c r="A60" s="7" t="s">
        <v>93</v>
      </c>
      <c r="B60" s="125" t="s">
        <v>94</v>
      </c>
      <c r="C60" s="7" t="s">
        <v>23</v>
      </c>
      <c r="D60" s="15" t="s">
        <v>24</v>
      </c>
      <c r="E60" s="15" t="s">
        <v>24</v>
      </c>
      <c r="F60" s="15" t="s">
        <v>24</v>
      </c>
      <c r="G60" s="15" t="s">
        <v>24</v>
      </c>
      <c r="H60" s="15" t="s">
        <v>24</v>
      </c>
      <c r="I60" s="15" t="s">
        <v>24</v>
      </c>
      <c r="J60" s="15" t="s">
        <v>24</v>
      </c>
      <c r="K60" s="15" t="s">
        <v>24</v>
      </c>
      <c r="L60" s="15" t="s">
        <v>24</v>
      </c>
      <c r="M60" s="15" t="s">
        <v>24</v>
      </c>
      <c r="N60" s="15" t="s">
        <v>24</v>
      </c>
      <c r="O60" s="15" t="s">
        <v>24</v>
      </c>
      <c r="P60" s="15" t="s">
        <v>24</v>
      </c>
      <c r="Q60" s="15" t="s">
        <v>24</v>
      </c>
      <c r="R60" s="15" t="s">
        <v>24</v>
      </c>
      <c r="S60" s="15" t="s">
        <v>24</v>
      </c>
      <c r="T60" s="15" t="s">
        <v>24</v>
      </c>
      <c r="U60" s="15" t="s">
        <v>24</v>
      </c>
      <c r="V60" s="15" t="s">
        <v>24</v>
      </c>
      <c r="W60" s="15" t="s">
        <v>24</v>
      </c>
      <c r="X60" s="15" t="s">
        <v>24</v>
      </c>
      <c r="Y60" s="15" t="s">
        <v>24</v>
      </c>
      <c r="Z60" s="15" t="s">
        <v>24</v>
      </c>
      <c r="AA60" s="15" t="s">
        <v>24</v>
      </c>
      <c r="AB60" s="15" t="s">
        <v>24</v>
      </c>
      <c r="AC60" s="15" t="s">
        <v>24</v>
      </c>
      <c r="AD60" s="15" t="s">
        <v>24</v>
      </c>
      <c r="AE60" s="15" t="s">
        <v>24</v>
      </c>
      <c r="AF60" s="15" t="s">
        <v>24</v>
      </c>
      <c r="AG60" s="15" t="s">
        <v>24</v>
      </c>
      <c r="AH60" s="15" t="s">
        <v>24</v>
      </c>
      <c r="AI60" s="15" t="s">
        <v>24</v>
      </c>
      <c r="AJ60" s="15" t="s">
        <v>24</v>
      </c>
      <c r="AK60" s="15" t="s">
        <v>24</v>
      </c>
      <c r="AL60" s="15" t="s">
        <v>24</v>
      </c>
      <c r="AM60" s="15">
        <f t="shared" si="1"/>
        <v>0</v>
      </c>
      <c r="AN60" s="15">
        <f t="shared" si="2"/>
        <v>0</v>
      </c>
      <c r="AO60" s="15">
        <f t="shared" si="3"/>
        <v>0</v>
      </c>
      <c r="AP60" s="15">
        <f t="shared" si="4"/>
        <v>0</v>
      </c>
      <c r="AQ60" s="15">
        <f t="shared" si="5"/>
        <v>0</v>
      </c>
      <c r="AR60" s="15">
        <f t="shared" si="6"/>
        <v>0</v>
      </c>
      <c r="AS60" s="15">
        <f t="shared" si="7"/>
        <v>0</v>
      </c>
    </row>
    <row r="61" spans="1:45" ht="31.5" x14ac:dyDescent="0.25">
      <c r="A61" s="7" t="s">
        <v>95</v>
      </c>
      <c r="B61" s="125" t="s">
        <v>96</v>
      </c>
      <c r="C61" s="7" t="s">
        <v>23</v>
      </c>
      <c r="D61" s="15" t="s">
        <v>24</v>
      </c>
      <c r="E61" s="15" t="s">
        <v>24</v>
      </c>
      <c r="F61" s="15" t="s">
        <v>24</v>
      </c>
      <c r="G61" s="15" t="s">
        <v>24</v>
      </c>
      <c r="H61" s="15" t="s">
        <v>24</v>
      </c>
      <c r="I61" s="15" t="s">
        <v>24</v>
      </c>
      <c r="J61" s="15" t="s">
        <v>24</v>
      </c>
      <c r="K61" s="15" t="s">
        <v>24</v>
      </c>
      <c r="L61" s="15" t="s">
        <v>24</v>
      </c>
      <c r="M61" s="15" t="s">
        <v>24</v>
      </c>
      <c r="N61" s="15" t="s">
        <v>24</v>
      </c>
      <c r="O61" s="15" t="s">
        <v>24</v>
      </c>
      <c r="P61" s="15" t="s">
        <v>24</v>
      </c>
      <c r="Q61" s="15" t="s">
        <v>24</v>
      </c>
      <c r="R61" s="15" t="s">
        <v>24</v>
      </c>
      <c r="S61" s="15" t="s">
        <v>24</v>
      </c>
      <c r="T61" s="15" t="s">
        <v>24</v>
      </c>
      <c r="U61" s="15" t="s">
        <v>24</v>
      </c>
      <c r="V61" s="15" t="s">
        <v>24</v>
      </c>
      <c r="W61" s="15" t="s">
        <v>24</v>
      </c>
      <c r="X61" s="15" t="s">
        <v>24</v>
      </c>
      <c r="Y61" s="15" t="s">
        <v>24</v>
      </c>
      <c r="Z61" s="15" t="s">
        <v>24</v>
      </c>
      <c r="AA61" s="15" t="s">
        <v>24</v>
      </c>
      <c r="AB61" s="15" t="s">
        <v>24</v>
      </c>
      <c r="AC61" s="15" t="s">
        <v>24</v>
      </c>
      <c r="AD61" s="15" t="s">
        <v>24</v>
      </c>
      <c r="AE61" s="15" t="s">
        <v>24</v>
      </c>
      <c r="AF61" s="15" t="s">
        <v>24</v>
      </c>
      <c r="AG61" s="15" t="s">
        <v>24</v>
      </c>
      <c r="AH61" s="15" t="s">
        <v>24</v>
      </c>
      <c r="AI61" s="15" t="s">
        <v>24</v>
      </c>
      <c r="AJ61" s="15" t="s">
        <v>24</v>
      </c>
      <c r="AK61" s="15" t="s">
        <v>24</v>
      </c>
      <c r="AL61" s="15" t="s">
        <v>24</v>
      </c>
      <c r="AM61" s="15">
        <f t="shared" si="1"/>
        <v>0</v>
      </c>
      <c r="AN61" s="15">
        <f t="shared" si="2"/>
        <v>0</v>
      </c>
      <c r="AO61" s="15">
        <f t="shared" si="3"/>
        <v>0</v>
      </c>
      <c r="AP61" s="15">
        <f t="shared" si="4"/>
        <v>0</v>
      </c>
      <c r="AQ61" s="15">
        <f t="shared" si="5"/>
        <v>0</v>
      </c>
      <c r="AR61" s="15">
        <f t="shared" si="6"/>
        <v>0</v>
      </c>
      <c r="AS61" s="15">
        <f t="shared" si="7"/>
        <v>0</v>
      </c>
    </row>
    <row r="62" spans="1:45" ht="63" x14ac:dyDescent="0.25">
      <c r="A62" s="194" t="s">
        <v>168</v>
      </c>
      <c r="B62" s="195" t="s">
        <v>169</v>
      </c>
      <c r="C62" s="194" t="s">
        <v>170</v>
      </c>
      <c r="D62" s="189" t="s">
        <v>24</v>
      </c>
      <c r="E62" s="218" t="s">
        <v>24</v>
      </c>
      <c r="F62" s="218" t="s">
        <v>24</v>
      </c>
      <c r="G62" s="218" t="s">
        <v>24</v>
      </c>
      <c r="H62" s="218" t="s">
        <v>24</v>
      </c>
      <c r="I62" s="218" t="s">
        <v>24</v>
      </c>
      <c r="J62" s="218" t="s">
        <v>24</v>
      </c>
      <c r="K62" s="218" t="s">
        <v>24</v>
      </c>
      <c r="L62" s="218" t="s">
        <v>24</v>
      </c>
      <c r="M62" s="218" t="s">
        <v>24</v>
      </c>
      <c r="N62" s="218" t="s">
        <v>24</v>
      </c>
      <c r="O62" s="218" t="s">
        <v>24</v>
      </c>
      <c r="P62" s="218" t="s">
        <v>24</v>
      </c>
      <c r="Q62" s="218" t="s">
        <v>24</v>
      </c>
      <c r="R62" s="218" t="s">
        <v>24</v>
      </c>
      <c r="S62" s="218" t="s">
        <v>24</v>
      </c>
      <c r="T62" s="218" t="s">
        <v>24</v>
      </c>
      <c r="U62" s="218" t="s">
        <v>24</v>
      </c>
      <c r="V62" s="218" t="s">
        <v>24</v>
      </c>
      <c r="W62" s="218" t="s">
        <v>24</v>
      </c>
      <c r="X62" s="218" t="s">
        <v>24</v>
      </c>
      <c r="Y62" s="218" t="s">
        <v>24</v>
      </c>
      <c r="Z62" s="218" t="s">
        <v>24</v>
      </c>
      <c r="AA62" s="218" t="s">
        <v>24</v>
      </c>
      <c r="AB62" s="218" t="s">
        <v>24</v>
      </c>
      <c r="AC62" s="218" t="s">
        <v>24</v>
      </c>
      <c r="AD62" s="218" t="s">
        <v>24</v>
      </c>
      <c r="AE62" s="218" t="s">
        <v>24</v>
      </c>
      <c r="AF62" s="218" t="s">
        <v>24</v>
      </c>
      <c r="AG62" s="218" t="s">
        <v>24</v>
      </c>
      <c r="AH62" s="218" t="s">
        <v>24</v>
      </c>
      <c r="AI62" s="218" t="s">
        <v>24</v>
      </c>
      <c r="AJ62" s="218" t="s">
        <v>24</v>
      </c>
      <c r="AK62" s="218" t="s">
        <v>24</v>
      </c>
      <c r="AL62" s="218" t="s">
        <v>24</v>
      </c>
      <c r="AM62" s="15">
        <f t="shared" si="1"/>
        <v>0</v>
      </c>
      <c r="AN62" s="15">
        <f t="shared" si="2"/>
        <v>0</v>
      </c>
      <c r="AO62" s="15">
        <f t="shared" si="3"/>
        <v>0</v>
      </c>
      <c r="AP62" s="15">
        <f t="shared" si="4"/>
        <v>0</v>
      </c>
      <c r="AQ62" s="15">
        <f t="shared" si="5"/>
        <v>0</v>
      </c>
      <c r="AR62" s="15">
        <f t="shared" si="6"/>
        <v>0</v>
      </c>
      <c r="AS62" s="15">
        <f t="shared" si="7"/>
        <v>0</v>
      </c>
    </row>
    <row r="63" spans="1:45" ht="47.25" x14ac:dyDescent="0.25">
      <c r="A63" s="194" t="s">
        <v>447</v>
      </c>
      <c r="B63" s="195" t="s">
        <v>448</v>
      </c>
      <c r="C63" s="194" t="s">
        <v>449</v>
      </c>
      <c r="D63" s="218" t="s">
        <v>24</v>
      </c>
      <c r="E63" s="218" t="s">
        <v>24</v>
      </c>
      <c r="F63" s="218" t="s">
        <v>24</v>
      </c>
      <c r="G63" s="218" t="s">
        <v>24</v>
      </c>
      <c r="H63" s="218" t="s">
        <v>24</v>
      </c>
      <c r="I63" s="218" t="s">
        <v>24</v>
      </c>
      <c r="J63" s="218" t="s">
        <v>24</v>
      </c>
      <c r="K63" s="218" t="s">
        <v>24</v>
      </c>
      <c r="L63" s="218" t="s">
        <v>24</v>
      </c>
      <c r="M63" s="218" t="s">
        <v>24</v>
      </c>
      <c r="N63" s="218" t="s">
        <v>24</v>
      </c>
      <c r="O63" s="218" t="s">
        <v>24</v>
      </c>
      <c r="P63" s="218" t="s">
        <v>24</v>
      </c>
      <c r="Q63" s="218" t="s">
        <v>24</v>
      </c>
      <c r="R63" s="218" t="s">
        <v>24</v>
      </c>
      <c r="S63" s="218" t="s">
        <v>24</v>
      </c>
      <c r="T63" s="218" t="s">
        <v>24</v>
      </c>
      <c r="U63" s="218" t="s">
        <v>24</v>
      </c>
      <c r="V63" s="218" t="s">
        <v>24</v>
      </c>
      <c r="W63" s="218" t="s">
        <v>24</v>
      </c>
      <c r="X63" s="218" t="s">
        <v>24</v>
      </c>
      <c r="Y63" s="218" t="s">
        <v>24</v>
      </c>
      <c r="Z63" s="218" t="s">
        <v>24</v>
      </c>
      <c r="AA63" s="218" t="s">
        <v>24</v>
      </c>
      <c r="AB63" s="218" t="s">
        <v>24</v>
      </c>
      <c r="AC63" s="218" t="s">
        <v>24</v>
      </c>
      <c r="AD63" s="218" t="s">
        <v>24</v>
      </c>
      <c r="AE63" s="218" t="s">
        <v>24</v>
      </c>
      <c r="AF63" s="218" t="s">
        <v>24</v>
      </c>
      <c r="AG63" s="218" t="s">
        <v>24</v>
      </c>
      <c r="AH63" s="218" t="s">
        <v>24</v>
      </c>
      <c r="AI63" s="218" t="s">
        <v>24</v>
      </c>
      <c r="AJ63" s="218" t="s">
        <v>24</v>
      </c>
      <c r="AK63" s="218" t="s">
        <v>24</v>
      </c>
      <c r="AL63" s="218" t="s">
        <v>24</v>
      </c>
      <c r="AM63" s="15">
        <f t="shared" ref="AM63" si="17">+SUM(K63,R63,Y63,AF63)</f>
        <v>0</v>
      </c>
      <c r="AN63" s="15">
        <f t="shared" ref="AN63" si="18">+SUM(L63,S63,Z63,AG63)</f>
        <v>0</v>
      </c>
      <c r="AO63" s="15">
        <f t="shared" ref="AO63" si="19">+SUM(M63,T63,AA63,AH63)</f>
        <v>0</v>
      </c>
      <c r="AP63" s="15">
        <f t="shared" ref="AP63" si="20">+SUM(N63,U63,AB63,AI63)</f>
        <v>0</v>
      </c>
      <c r="AQ63" s="15">
        <f t="shared" ref="AQ63" si="21">+SUM(O63,V63,AC63,AJ63)</f>
        <v>0</v>
      </c>
      <c r="AR63" s="15">
        <f t="shared" ref="AR63" si="22">+SUM(P63,W63,AD63,AK63)</f>
        <v>0</v>
      </c>
      <c r="AS63" s="15">
        <f t="shared" ref="AS63" si="23">+SUM(Q63,X63,AE63,AL63)</f>
        <v>0</v>
      </c>
    </row>
    <row r="64" spans="1:45" ht="31.5" x14ac:dyDescent="0.25">
      <c r="A64" s="7" t="s">
        <v>97</v>
      </c>
      <c r="B64" s="125" t="s">
        <v>98</v>
      </c>
      <c r="C64" s="7" t="s">
        <v>23</v>
      </c>
      <c r="D64" s="15" t="s">
        <v>24</v>
      </c>
      <c r="E64" s="15" t="s">
        <v>24</v>
      </c>
      <c r="F64" s="15" t="s">
        <v>24</v>
      </c>
      <c r="G64" s="15" t="s">
        <v>24</v>
      </c>
      <c r="H64" s="15" t="s">
        <v>24</v>
      </c>
      <c r="I64" s="15" t="s">
        <v>24</v>
      </c>
      <c r="J64" s="15" t="s">
        <v>24</v>
      </c>
      <c r="K64" s="15" t="s">
        <v>24</v>
      </c>
      <c r="L64" s="15" t="s">
        <v>24</v>
      </c>
      <c r="M64" s="15" t="s">
        <v>24</v>
      </c>
      <c r="N64" s="15" t="s">
        <v>24</v>
      </c>
      <c r="O64" s="15" t="s">
        <v>24</v>
      </c>
      <c r="P64" s="15" t="s">
        <v>24</v>
      </c>
      <c r="Q64" s="15" t="s">
        <v>24</v>
      </c>
      <c r="R64" s="15" t="s">
        <v>24</v>
      </c>
      <c r="S64" s="15" t="s">
        <v>24</v>
      </c>
      <c r="T64" s="15" t="s">
        <v>24</v>
      </c>
      <c r="U64" s="15" t="s">
        <v>24</v>
      </c>
      <c r="V64" s="15" t="s">
        <v>24</v>
      </c>
      <c r="W64" s="15" t="s">
        <v>24</v>
      </c>
      <c r="X64" s="15" t="s">
        <v>24</v>
      </c>
      <c r="Y64" s="15" t="s">
        <v>24</v>
      </c>
      <c r="Z64" s="15" t="s">
        <v>24</v>
      </c>
      <c r="AA64" s="15" t="s">
        <v>24</v>
      </c>
      <c r="AB64" s="15" t="s">
        <v>24</v>
      </c>
      <c r="AC64" s="15" t="s">
        <v>24</v>
      </c>
      <c r="AD64" s="15" t="s">
        <v>24</v>
      </c>
      <c r="AE64" s="15" t="s">
        <v>24</v>
      </c>
      <c r="AF64" s="15" t="s">
        <v>24</v>
      </c>
      <c r="AG64" s="15" t="s">
        <v>24</v>
      </c>
      <c r="AH64" s="15" t="s">
        <v>24</v>
      </c>
      <c r="AI64" s="15" t="s">
        <v>24</v>
      </c>
      <c r="AJ64" s="15" t="s">
        <v>24</v>
      </c>
      <c r="AK64" s="15" t="s">
        <v>24</v>
      </c>
      <c r="AL64" s="15" t="s">
        <v>24</v>
      </c>
      <c r="AM64" s="15">
        <f t="shared" si="1"/>
        <v>0</v>
      </c>
      <c r="AN64" s="15">
        <f t="shared" si="2"/>
        <v>0</v>
      </c>
      <c r="AO64" s="15">
        <f t="shared" si="3"/>
        <v>0</v>
      </c>
      <c r="AP64" s="15">
        <f t="shared" si="4"/>
        <v>0</v>
      </c>
      <c r="AQ64" s="15">
        <f t="shared" si="5"/>
        <v>0</v>
      </c>
      <c r="AR64" s="15">
        <f t="shared" si="6"/>
        <v>0</v>
      </c>
      <c r="AS64" s="15">
        <f t="shared" si="7"/>
        <v>0</v>
      </c>
    </row>
    <row r="65" spans="1:45" ht="31.5" x14ac:dyDescent="0.25">
      <c r="A65" s="7" t="s">
        <v>99</v>
      </c>
      <c r="B65" s="125" t="s">
        <v>100</v>
      </c>
      <c r="C65" s="7" t="s">
        <v>23</v>
      </c>
      <c r="D65" s="15" t="s">
        <v>24</v>
      </c>
      <c r="E65" s="15" t="s">
        <v>24</v>
      </c>
      <c r="F65" s="15" t="s">
        <v>24</v>
      </c>
      <c r="G65" s="15" t="s">
        <v>24</v>
      </c>
      <c r="H65" s="15" t="s">
        <v>24</v>
      </c>
      <c r="I65" s="15" t="s">
        <v>24</v>
      </c>
      <c r="J65" s="15" t="s">
        <v>24</v>
      </c>
      <c r="K65" s="15" t="s">
        <v>24</v>
      </c>
      <c r="L65" s="15" t="s">
        <v>24</v>
      </c>
      <c r="M65" s="15" t="s">
        <v>24</v>
      </c>
      <c r="N65" s="15" t="s">
        <v>24</v>
      </c>
      <c r="O65" s="15" t="s">
        <v>24</v>
      </c>
      <c r="P65" s="15" t="s">
        <v>24</v>
      </c>
      <c r="Q65" s="15" t="s">
        <v>24</v>
      </c>
      <c r="R65" s="15" t="s">
        <v>24</v>
      </c>
      <c r="S65" s="15" t="s">
        <v>24</v>
      </c>
      <c r="T65" s="15" t="s">
        <v>24</v>
      </c>
      <c r="U65" s="15" t="s">
        <v>24</v>
      </c>
      <c r="V65" s="15" t="s">
        <v>24</v>
      </c>
      <c r="W65" s="15" t="s">
        <v>24</v>
      </c>
      <c r="X65" s="15" t="s">
        <v>24</v>
      </c>
      <c r="Y65" s="15" t="s">
        <v>24</v>
      </c>
      <c r="Z65" s="15" t="s">
        <v>24</v>
      </c>
      <c r="AA65" s="15" t="s">
        <v>24</v>
      </c>
      <c r="AB65" s="15" t="s">
        <v>24</v>
      </c>
      <c r="AC65" s="15" t="s">
        <v>24</v>
      </c>
      <c r="AD65" s="15" t="s">
        <v>24</v>
      </c>
      <c r="AE65" s="15" t="s">
        <v>24</v>
      </c>
      <c r="AF65" s="15" t="s">
        <v>24</v>
      </c>
      <c r="AG65" s="15" t="s">
        <v>24</v>
      </c>
      <c r="AH65" s="15" t="s">
        <v>24</v>
      </c>
      <c r="AI65" s="15" t="s">
        <v>24</v>
      </c>
      <c r="AJ65" s="15" t="s">
        <v>24</v>
      </c>
      <c r="AK65" s="15" t="s">
        <v>24</v>
      </c>
      <c r="AL65" s="15" t="s">
        <v>24</v>
      </c>
      <c r="AM65" s="15">
        <f t="shared" si="1"/>
        <v>0</v>
      </c>
      <c r="AN65" s="15">
        <f t="shared" si="2"/>
        <v>0</v>
      </c>
      <c r="AO65" s="15">
        <f t="shared" si="3"/>
        <v>0</v>
      </c>
      <c r="AP65" s="15">
        <f t="shared" si="4"/>
        <v>0</v>
      </c>
      <c r="AQ65" s="15">
        <f t="shared" si="5"/>
        <v>0</v>
      </c>
      <c r="AR65" s="15">
        <f t="shared" si="6"/>
        <v>0</v>
      </c>
      <c r="AS65" s="15">
        <f t="shared" si="7"/>
        <v>0</v>
      </c>
    </row>
    <row r="66" spans="1:45" ht="31.5" x14ac:dyDescent="0.25">
      <c r="A66" s="7" t="s">
        <v>101</v>
      </c>
      <c r="B66" s="125" t="s">
        <v>102</v>
      </c>
      <c r="C66" s="7" t="s">
        <v>23</v>
      </c>
      <c r="D66" s="15" t="s">
        <v>24</v>
      </c>
      <c r="E66" s="15" t="s">
        <v>24</v>
      </c>
      <c r="F66" s="15" t="s">
        <v>24</v>
      </c>
      <c r="G66" s="15" t="s">
        <v>24</v>
      </c>
      <c r="H66" s="15" t="s">
        <v>24</v>
      </c>
      <c r="I66" s="15" t="s">
        <v>24</v>
      </c>
      <c r="J66" s="15" t="s">
        <v>24</v>
      </c>
      <c r="K66" s="15" t="s">
        <v>24</v>
      </c>
      <c r="L66" s="15" t="s">
        <v>24</v>
      </c>
      <c r="M66" s="15" t="s">
        <v>24</v>
      </c>
      <c r="N66" s="15" t="s">
        <v>24</v>
      </c>
      <c r="O66" s="15" t="s">
        <v>24</v>
      </c>
      <c r="P66" s="15" t="s">
        <v>24</v>
      </c>
      <c r="Q66" s="15" t="s">
        <v>24</v>
      </c>
      <c r="R66" s="15" t="s">
        <v>24</v>
      </c>
      <c r="S66" s="15" t="s">
        <v>24</v>
      </c>
      <c r="T66" s="15" t="s">
        <v>24</v>
      </c>
      <c r="U66" s="15" t="s">
        <v>24</v>
      </c>
      <c r="V66" s="15" t="s">
        <v>24</v>
      </c>
      <c r="W66" s="15" t="s">
        <v>24</v>
      </c>
      <c r="X66" s="15" t="s">
        <v>24</v>
      </c>
      <c r="Y66" s="15" t="s">
        <v>24</v>
      </c>
      <c r="Z66" s="15" t="s">
        <v>24</v>
      </c>
      <c r="AA66" s="15" t="s">
        <v>24</v>
      </c>
      <c r="AB66" s="15" t="s">
        <v>24</v>
      </c>
      <c r="AC66" s="15" t="s">
        <v>24</v>
      </c>
      <c r="AD66" s="15" t="s">
        <v>24</v>
      </c>
      <c r="AE66" s="15" t="s">
        <v>24</v>
      </c>
      <c r="AF66" s="15" t="s">
        <v>24</v>
      </c>
      <c r="AG66" s="15" t="s">
        <v>24</v>
      </c>
      <c r="AH66" s="15" t="s">
        <v>24</v>
      </c>
      <c r="AI66" s="15" t="s">
        <v>24</v>
      </c>
      <c r="AJ66" s="15" t="s">
        <v>24</v>
      </c>
      <c r="AK66" s="15" t="s">
        <v>24</v>
      </c>
      <c r="AL66" s="15" t="s">
        <v>24</v>
      </c>
      <c r="AM66" s="15">
        <f t="shared" si="1"/>
        <v>0</v>
      </c>
      <c r="AN66" s="15">
        <f t="shared" si="2"/>
        <v>0</v>
      </c>
      <c r="AO66" s="15">
        <f t="shared" si="3"/>
        <v>0</v>
      </c>
      <c r="AP66" s="15">
        <f t="shared" si="4"/>
        <v>0</v>
      </c>
      <c r="AQ66" s="15">
        <f t="shared" si="5"/>
        <v>0</v>
      </c>
      <c r="AR66" s="15">
        <f t="shared" si="6"/>
        <v>0</v>
      </c>
      <c r="AS66" s="15">
        <f t="shared" si="7"/>
        <v>0</v>
      </c>
    </row>
    <row r="67" spans="1:45" ht="31.5" x14ac:dyDescent="0.25">
      <c r="A67" s="7" t="s">
        <v>103</v>
      </c>
      <c r="B67" s="125" t="s">
        <v>104</v>
      </c>
      <c r="C67" s="7" t="s">
        <v>23</v>
      </c>
      <c r="D67" s="15" t="s">
        <v>24</v>
      </c>
      <c r="E67" s="15" t="s">
        <v>24</v>
      </c>
      <c r="F67" s="15" t="s">
        <v>24</v>
      </c>
      <c r="G67" s="15" t="s">
        <v>24</v>
      </c>
      <c r="H67" s="15" t="s">
        <v>24</v>
      </c>
      <c r="I67" s="15" t="s">
        <v>24</v>
      </c>
      <c r="J67" s="15" t="s">
        <v>24</v>
      </c>
      <c r="K67" s="15" t="s">
        <v>24</v>
      </c>
      <c r="L67" s="15" t="s">
        <v>24</v>
      </c>
      <c r="M67" s="15" t="s">
        <v>24</v>
      </c>
      <c r="N67" s="15" t="s">
        <v>24</v>
      </c>
      <c r="O67" s="15" t="s">
        <v>24</v>
      </c>
      <c r="P67" s="15" t="s">
        <v>24</v>
      </c>
      <c r="Q67" s="15" t="s">
        <v>24</v>
      </c>
      <c r="R67" s="15" t="s">
        <v>24</v>
      </c>
      <c r="S67" s="15" t="s">
        <v>24</v>
      </c>
      <c r="T67" s="15" t="s">
        <v>24</v>
      </c>
      <c r="U67" s="15" t="s">
        <v>24</v>
      </c>
      <c r="V67" s="15" t="s">
        <v>24</v>
      </c>
      <c r="W67" s="15" t="s">
        <v>24</v>
      </c>
      <c r="X67" s="15" t="s">
        <v>24</v>
      </c>
      <c r="Y67" s="15" t="s">
        <v>24</v>
      </c>
      <c r="Z67" s="15" t="s">
        <v>24</v>
      </c>
      <c r="AA67" s="15" t="s">
        <v>24</v>
      </c>
      <c r="AB67" s="15" t="s">
        <v>24</v>
      </c>
      <c r="AC67" s="15" t="s">
        <v>24</v>
      </c>
      <c r="AD67" s="15" t="s">
        <v>24</v>
      </c>
      <c r="AE67" s="15" t="s">
        <v>24</v>
      </c>
      <c r="AF67" s="15" t="s">
        <v>24</v>
      </c>
      <c r="AG67" s="15" t="s">
        <v>24</v>
      </c>
      <c r="AH67" s="15" t="s">
        <v>24</v>
      </c>
      <c r="AI67" s="15" t="s">
        <v>24</v>
      </c>
      <c r="AJ67" s="15" t="s">
        <v>24</v>
      </c>
      <c r="AK67" s="15" t="s">
        <v>24</v>
      </c>
      <c r="AL67" s="15" t="s">
        <v>24</v>
      </c>
      <c r="AM67" s="15">
        <f t="shared" si="1"/>
        <v>0</v>
      </c>
      <c r="AN67" s="15">
        <f t="shared" si="2"/>
        <v>0</v>
      </c>
      <c r="AO67" s="15">
        <f t="shared" si="3"/>
        <v>0</v>
      </c>
      <c r="AP67" s="15">
        <f t="shared" si="4"/>
        <v>0</v>
      </c>
      <c r="AQ67" s="15">
        <f t="shared" si="5"/>
        <v>0</v>
      </c>
      <c r="AR67" s="15">
        <f t="shared" si="6"/>
        <v>0</v>
      </c>
      <c r="AS67" s="15">
        <f t="shared" si="7"/>
        <v>0</v>
      </c>
    </row>
    <row r="68" spans="1:45" ht="31.5" x14ac:dyDescent="0.25">
      <c r="A68" s="7" t="s">
        <v>105</v>
      </c>
      <c r="B68" s="125" t="s">
        <v>106</v>
      </c>
      <c r="C68" s="7" t="s">
        <v>23</v>
      </c>
      <c r="D68" s="15" t="s">
        <v>24</v>
      </c>
      <c r="E68" s="15" t="s">
        <v>24</v>
      </c>
      <c r="F68" s="15" t="s">
        <v>24</v>
      </c>
      <c r="G68" s="15" t="s">
        <v>24</v>
      </c>
      <c r="H68" s="15" t="s">
        <v>24</v>
      </c>
      <c r="I68" s="15" t="s">
        <v>24</v>
      </c>
      <c r="J68" s="15" t="s">
        <v>24</v>
      </c>
      <c r="K68" s="15" t="s">
        <v>24</v>
      </c>
      <c r="L68" s="15" t="s">
        <v>24</v>
      </c>
      <c r="M68" s="15" t="s">
        <v>24</v>
      </c>
      <c r="N68" s="15" t="s">
        <v>24</v>
      </c>
      <c r="O68" s="15" t="s">
        <v>24</v>
      </c>
      <c r="P68" s="15" t="s">
        <v>24</v>
      </c>
      <c r="Q68" s="15" t="s">
        <v>24</v>
      </c>
      <c r="R68" s="15" t="s">
        <v>24</v>
      </c>
      <c r="S68" s="15" t="s">
        <v>24</v>
      </c>
      <c r="T68" s="15" t="s">
        <v>24</v>
      </c>
      <c r="U68" s="15" t="s">
        <v>24</v>
      </c>
      <c r="V68" s="15" t="s">
        <v>24</v>
      </c>
      <c r="W68" s="15" t="s">
        <v>24</v>
      </c>
      <c r="X68" s="15" t="s">
        <v>24</v>
      </c>
      <c r="Y68" s="15" t="s">
        <v>24</v>
      </c>
      <c r="Z68" s="15" t="s">
        <v>24</v>
      </c>
      <c r="AA68" s="15" t="s">
        <v>24</v>
      </c>
      <c r="AB68" s="15" t="s">
        <v>24</v>
      </c>
      <c r="AC68" s="15" t="s">
        <v>24</v>
      </c>
      <c r="AD68" s="15" t="s">
        <v>24</v>
      </c>
      <c r="AE68" s="15" t="s">
        <v>24</v>
      </c>
      <c r="AF68" s="15" t="s">
        <v>24</v>
      </c>
      <c r="AG68" s="15" t="s">
        <v>24</v>
      </c>
      <c r="AH68" s="15" t="s">
        <v>24</v>
      </c>
      <c r="AI68" s="15" t="s">
        <v>24</v>
      </c>
      <c r="AJ68" s="15" t="s">
        <v>24</v>
      </c>
      <c r="AK68" s="15" t="s">
        <v>24</v>
      </c>
      <c r="AL68" s="15" t="s">
        <v>24</v>
      </c>
      <c r="AM68" s="15">
        <f t="shared" si="1"/>
        <v>0</v>
      </c>
      <c r="AN68" s="15">
        <f t="shared" si="2"/>
        <v>0</v>
      </c>
      <c r="AO68" s="15">
        <f t="shared" si="3"/>
        <v>0</v>
      </c>
      <c r="AP68" s="15">
        <f t="shared" si="4"/>
        <v>0</v>
      </c>
      <c r="AQ68" s="15">
        <f t="shared" si="5"/>
        <v>0</v>
      </c>
      <c r="AR68" s="15">
        <f t="shared" si="6"/>
        <v>0</v>
      </c>
      <c r="AS68" s="15">
        <f t="shared" si="7"/>
        <v>0</v>
      </c>
    </row>
    <row r="69" spans="1:45" ht="31.5" x14ac:dyDescent="0.25">
      <c r="A69" s="7" t="s">
        <v>107</v>
      </c>
      <c r="B69" s="125" t="s">
        <v>108</v>
      </c>
      <c r="C69" s="7" t="s">
        <v>23</v>
      </c>
      <c r="D69" s="15" t="s">
        <v>24</v>
      </c>
      <c r="E69" s="15" t="s">
        <v>24</v>
      </c>
      <c r="F69" s="15" t="s">
        <v>24</v>
      </c>
      <c r="G69" s="15" t="s">
        <v>24</v>
      </c>
      <c r="H69" s="15" t="s">
        <v>24</v>
      </c>
      <c r="I69" s="15" t="s">
        <v>24</v>
      </c>
      <c r="J69" s="15" t="s">
        <v>24</v>
      </c>
      <c r="K69" s="15" t="s">
        <v>24</v>
      </c>
      <c r="L69" s="15" t="s">
        <v>24</v>
      </c>
      <c r="M69" s="15" t="s">
        <v>24</v>
      </c>
      <c r="N69" s="15" t="s">
        <v>24</v>
      </c>
      <c r="O69" s="15" t="s">
        <v>24</v>
      </c>
      <c r="P69" s="15" t="s">
        <v>24</v>
      </c>
      <c r="Q69" s="15" t="s">
        <v>24</v>
      </c>
      <c r="R69" s="15" t="s">
        <v>24</v>
      </c>
      <c r="S69" s="15" t="s">
        <v>24</v>
      </c>
      <c r="T69" s="15" t="s">
        <v>24</v>
      </c>
      <c r="U69" s="15" t="s">
        <v>24</v>
      </c>
      <c r="V69" s="15" t="s">
        <v>24</v>
      </c>
      <c r="W69" s="15" t="s">
        <v>24</v>
      </c>
      <c r="X69" s="15" t="s">
        <v>24</v>
      </c>
      <c r="Y69" s="15" t="s">
        <v>24</v>
      </c>
      <c r="Z69" s="15" t="s">
        <v>24</v>
      </c>
      <c r="AA69" s="15" t="s">
        <v>24</v>
      </c>
      <c r="AB69" s="15" t="s">
        <v>24</v>
      </c>
      <c r="AC69" s="15" t="s">
        <v>24</v>
      </c>
      <c r="AD69" s="15" t="s">
        <v>24</v>
      </c>
      <c r="AE69" s="15" t="s">
        <v>24</v>
      </c>
      <c r="AF69" s="15" t="s">
        <v>24</v>
      </c>
      <c r="AG69" s="15" t="s">
        <v>24</v>
      </c>
      <c r="AH69" s="15" t="s">
        <v>24</v>
      </c>
      <c r="AI69" s="15" t="s">
        <v>24</v>
      </c>
      <c r="AJ69" s="15" t="s">
        <v>24</v>
      </c>
      <c r="AK69" s="15" t="s">
        <v>24</v>
      </c>
      <c r="AL69" s="15" t="s">
        <v>24</v>
      </c>
      <c r="AM69" s="15">
        <f t="shared" si="1"/>
        <v>0</v>
      </c>
      <c r="AN69" s="15">
        <f t="shared" si="2"/>
        <v>0</v>
      </c>
      <c r="AO69" s="15">
        <f t="shared" si="3"/>
        <v>0</v>
      </c>
      <c r="AP69" s="15">
        <f t="shared" si="4"/>
        <v>0</v>
      </c>
      <c r="AQ69" s="15">
        <f t="shared" si="5"/>
        <v>0</v>
      </c>
      <c r="AR69" s="15">
        <f t="shared" si="6"/>
        <v>0</v>
      </c>
      <c r="AS69" s="15">
        <f t="shared" si="7"/>
        <v>0</v>
      </c>
    </row>
    <row r="70" spans="1:45" ht="47.25" x14ac:dyDescent="0.25">
      <c r="A70" s="7" t="s">
        <v>109</v>
      </c>
      <c r="B70" s="125" t="s">
        <v>110</v>
      </c>
      <c r="C70" s="7" t="s">
        <v>23</v>
      </c>
      <c r="D70" s="15" t="s">
        <v>24</v>
      </c>
      <c r="E70" s="15" t="s">
        <v>24</v>
      </c>
      <c r="F70" s="15" t="s">
        <v>24</v>
      </c>
      <c r="G70" s="15" t="s">
        <v>24</v>
      </c>
      <c r="H70" s="15" t="s">
        <v>24</v>
      </c>
      <c r="I70" s="15" t="s">
        <v>24</v>
      </c>
      <c r="J70" s="15" t="s">
        <v>24</v>
      </c>
      <c r="K70" s="15" t="s">
        <v>24</v>
      </c>
      <c r="L70" s="15" t="s">
        <v>24</v>
      </c>
      <c r="M70" s="15" t="s">
        <v>24</v>
      </c>
      <c r="N70" s="15" t="s">
        <v>24</v>
      </c>
      <c r="O70" s="15" t="s">
        <v>24</v>
      </c>
      <c r="P70" s="15" t="s">
        <v>24</v>
      </c>
      <c r="Q70" s="15" t="s">
        <v>24</v>
      </c>
      <c r="R70" s="15" t="s">
        <v>24</v>
      </c>
      <c r="S70" s="15" t="s">
        <v>24</v>
      </c>
      <c r="T70" s="15" t="s">
        <v>24</v>
      </c>
      <c r="U70" s="15" t="s">
        <v>24</v>
      </c>
      <c r="V70" s="15" t="s">
        <v>24</v>
      </c>
      <c r="W70" s="15" t="s">
        <v>24</v>
      </c>
      <c r="X70" s="15" t="s">
        <v>24</v>
      </c>
      <c r="Y70" s="15" t="s">
        <v>24</v>
      </c>
      <c r="Z70" s="15" t="s">
        <v>24</v>
      </c>
      <c r="AA70" s="15" t="s">
        <v>24</v>
      </c>
      <c r="AB70" s="15" t="s">
        <v>24</v>
      </c>
      <c r="AC70" s="15" t="s">
        <v>24</v>
      </c>
      <c r="AD70" s="15" t="s">
        <v>24</v>
      </c>
      <c r="AE70" s="15" t="s">
        <v>24</v>
      </c>
      <c r="AF70" s="15" t="s">
        <v>24</v>
      </c>
      <c r="AG70" s="15" t="s">
        <v>24</v>
      </c>
      <c r="AH70" s="15" t="s">
        <v>24</v>
      </c>
      <c r="AI70" s="15" t="s">
        <v>24</v>
      </c>
      <c r="AJ70" s="15" t="s">
        <v>24</v>
      </c>
      <c r="AK70" s="15" t="s">
        <v>24</v>
      </c>
      <c r="AL70" s="15" t="s">
        <v>24</v>
      </c>
      <c r="AM70" s="15">
        <f t="shared" si="1"/>
        <v>0</v>
      </c>
      <c r="AN70" s="15">
        <f t="shared" si="2"/>
        <v>0</v>
      </c>
      <c r="AO70" s="15">
        <f t="shared" si="3"/>
        <v>0</v>
      </c>
      <c r="AP70" s="15">
        <f t="shared" si="4"/>
        <v>0</v>
      </c>
      <c r="AQ70" s="15">
        <f t="shared" si="5"/>
        <v>0</v>
      </c>
      <c r="AR70" s="15">
        <f t="shared" si="6"/>
        <v>0</v>
      </c>
      <c r="AS70" s="15">
        <f t="shared" si="7"/>
        <v>0</v>
      </c>
    </row>
    <row r="71" spans="1:45" ht="31.5" x14ac:dyDescent="0.25">
      <c r="A71" s="7" t="s">
        <v>111</v>
      </c>
      <c r="B71" s="125" t="s">
        <v>112</v>
      </c>
      <c r="C71" s="7" t="s">
        <v>23</v>
      </c>
      <c r="D71" s="15" t="s">
        <v>24</v>
      </c>
      <c r="E71" s="15" t="s">
        <v>24</v>
      </c>
      <c r="F71" s="15" t="s">
        <v>24</v>
      </c>
      <c r="G71" s="15" t="s">
        <v>24</v>
      </c>
      <c r="H71" s="15" t="s">
        <v>24</v>
      </c>
      <c r="I71" s="15" t="s">
        <v>24</v>
      </c>
      <c r="J71" s="15" t="s">
        <v>24</v>
      </c>
      <c r="K71" s="15" t="s">
        <v>24</v>
      </c>
      <c r="L71" s="15" t="s">
        <v>24</v>
      </c>
      <c r="M71" s="15" t="s">
        <v>24</v>
      </c>
      <c r="N71" s="15" t="s">
        <v>24</v>
      </c>
      <c r="O71" s="15" t="s">
        <v>24</v>
      </c>
      <c r="P71" s="15" t="s">
        <v>24</v>
      </c>
      <c r="Q71" s="15" t="s">
        <v>24</v>
      </c>
      <c r="R71" s="15" t="s">
        <v>24</v>
      </c>
      <c r="S71" s="15" t="s">
        <v>24</v>
      </c>
      <c r="T71" s="15" t="s">
        <v>24</v>
      </c>
      <c r="U71" s="15" t="s">
        <v>24</v>
      </c>
      <c r="V71" s="15" t="s">
        <v>24</v>
      </c>
      <c r="W71" s="15" t="s">
        <v>24</v>
      </c>
      <c r="X71" s="15" t="s">
        <v>24</v>
      </c>
      <c r="Y71" s="15" t="s">
        <v>24</v>
      </c>
      <c r="Z71" s="15" t="s">
        <v>24</v>
      </c>
      <c r="AA71" s="15" t="s">
        <v>24</v>
      </c>
      <c r="AB71" s="15" t="s">
        <v>24</v>
      </c>
      <c r="AC71" s="15" t="s">
        <v>24</v>
      </c>
      <c r="AD71" s="15" t="s">
        <v>24</v>
      </c>
      <c r="AE71" s="15" t="s">
        <v>24</v>
      </c>
      <c r="AF71" s="15" t="s">
        <v>24</v>
      </c>
      <c r="AG71" s="15" t="s">
        <v>24</v>
      </c>
      <c r="AH71" s="15" t="s">
        <v>24</v>
      </c>
      <c r="AI71" s="15" t="s">
        <v>24</v>
      </c>
      <c r="AJ71" s="15" t="s">
        <v>24</v>
      </c>
      <c r="AK71" s="15" t="s">
        <v>24</v>
      </c>
      <c r="AL71" s="15" t="s">
        <v>24</v>
      </c>
      <c r="AM71" s="15">
        <f t="shared" si="1"/>
        <v>0</v>
      </c>
      <c r="AN71" s="15">
        <f t="shared" si="2"/>
        <v>0</v>
      </c>
      <c r="AO71" s="15">
        <f t="shared" si="3"/>
        <v>0</v>
      </c>
      <c r="AP71" s="15">
        <f t="shared" si="4"/>
        <v>0</v>
      </c>
      <c r="AQ71" s="15">
        <f t="shared" si="5"/>
        <v>0</v>
      </c>
      <c r="AR71" s="15">
        <f t="shared" si="6"/>
        <v>0</v>
      </c>
      <c r="AS71" s="15">
        <f t="shared" si="7"/>
        <v>0</v>
      </c>
    </row>
    <row r="72" spans="1:45" ht="31.5" x14ac:dyDescent="0.25">
      <c r="A72" s="7" t="s">
        <v>113</v>
      </c>
      <c r="B72" s="125" t="s">
        <v>114</v>
      </c>
      <c r="C72" s="7" t="s">
        <v>23</v>
      </c>
      <c r="D72" s="15" t="s">
        <v>24</v>
      </c>
      <c r="E72" s="15" t="s">
        <v>24</v>
      </c>
      <c r="F72" s="15" t="s">
        <v>24</v>
      </c>
      <c r="G72" s="15" t="s">
        <v>24</v>
      </c>
      <c r="H72" s="15" t="s">
        <v>24</v>
      </c>
      <c r="I72" s="15" t="s">
        <v>24</v>
      </c>
      <c r="J72" s="15" t="s">
        <v>24</v>
      </c>
      <c r="K72" s="15" t="s">
        <v>24</v>
      </c>
      <c r="L72" s="15" t="s">
        <v>24</v>
      </c>
      <c r="M72" s="15" t="s">
        <v>24</v>
      </c>
      <c r="N72" s="15" t="s">
        <v>24</v>
      </c>
      <c r="O72" s="15" t="s">
        <v>24</v>
      </c>
      <c r="P72" s="15" t="s">
        <v>24</v>
      </c>
      <c r="Q72" s="15" t="s">
        <v>24</v>
      </c>
      <c r="R72" s="15" t="s">
        <v>24</v>
      </c>
      <c r="S72" s="15" t="s">
        <v>24</v>
      </c>
      <c r="T72" s="15" t="s">
        <v>24</v>
      </c>
      <c r="U72" s="15" t="s">
        <v>24</v>
      </c>
      <c r="V72" s="15" t="s">
        <v>24</v>
      </c>
      <c r="W72" s="15" t="s">
        <v>24</v>
      </c>
      <c r="X72" s="15" t="s">
        <v>24</v>
      </c>
      <c r="Y72" s="15" t="s">
        <v>24</v>
      </c>
      <c r="Z72" s="15" t="s">
        <v>24</v>
      </c>
      <c r="AA72" s="15" t="s">
        <v>24</v>
      </c>
      <c r="AB72" s="15" t="s">
        <v>24</v>
      </c>
      <c r="AC72" s="15" t="s">
        <v>24</v>
      </c>
      <c r="AD72" s="15" t="s">
        <v>24</v>
      </c>
      <c r="AE72" s="15" t="s">
        <v>24</v>
      </c>
      <c r="AF72" s="15" t="s">
        <v>24</v>
      </c>
      <c r="AG72" s="15" t="s">
        <v>24</v>
      </c>
      <c r="AH72" s="15" t="s">
        <v>24</v>
      </c>
      <c r="AI72" s="15" t="s">
        <v>24</v>
      </c>
      <c r="AJ72" s="15" t="s">
        <v>24</v>
      </c>
      <c r="AK72" s="15" t="s">
        <v>24</v>
      </c>
      <c r="AL72" s="15" t="s">
        <v>24</v>
      </c>
      <c r="AM72" s="15">
        <f t="shared" si="1"/>
        <v>0</v>
      </c>
      <c r="AN72" s="15">
        <f t="shared" si="2"/>
        <v>0</v>
      </c>
      <c r="AO72" s="15">
        <f t="shared" si="3"/>
        <v>0</v>
      </c>
      <c r="AP72" s="15">
        <f t="shared" si="4"/>
        <v>0</v>
      </c>
      <c r="AQ72" s="15">
        <f t="shared" si="5"/>
        <v>0</v>
      </c>
      <c r="AR72" s="15">
        <f t="shared" si="6"/>
        <v>0</v>
      </c>
      <c r="AS72" s="15">
        <f t="shared" si="7"/>
        <v>0</v>
      </c>
    </row>
    <row r="73" spans="1:45" ht="47.25" x14ac:dyDescent="0.25">
      <c r="A73" s="7" t="s">
        <v>115</v>
      </c>
      <c r="B73" s="125" t="s">
        <v>116</v>
      </c>
      <c r="C73" s="7" t="s">
        <v>23</v>
      </c>
      <c r="D73" s="15" t="s">
        <v>24</v>
      </c>
      <c r="E73" s="15" t="s">
        <v>24</v>
      </c>
      <c r="F73" s="15" t="s">
        <v>24</v>
      </c>
      <c r="G73" s="15" t="s">
        <v>24</v>
      </c>
      <c r="H73" s="15" t="s">
        <v>24</v>
      </c>
      <c r="I73" s="15" t="s">
        <v>24</v>
      </c>
      <c r="J73" s="15" t="s">
        <v>24</v>
      </c>
      <c r="K73" s="15" t="s">
        <v>24</v>
      </c>
      <c r="L73" s="15" t="s">
        <v>24</v>
      </c>
      <c r="M73" s="15" t="s">
        <v>24</v>
      </c>
      <c r="N73" s="15" t="s">
        <v>24</v>
      </c>
      <c r="O73" s="15" t="s">
        <v>24</v>
      </c>
      <c r="P73" s="15" t="s">
        <v>24</v>
      </c>
      <c r="Q73" s="15" t="s">
        <v>24</v>
      </c>
      <c r="R73" s="15" t="s">
        <v>24</v>
      </c>
      <c r="S73" s="15" t="s">
        <v>24</v>
      </c>
      <c r="T73" s="15" t="s">
        <v>24</v>
      </c>
      <c r="U73" s="15" t="s">
        <v>24</v>
      </c>
      <c r="V73" s="15" t="s">
        <v>24</v>
      </c>
      <c r="W73" s="15" t="s">
        <v>24</v>
      </c>
      <c r="X73" s="15" t="s">
        <v>24</v>
      </c>
      <c r="Y73" s="15" t="s">
        <v>24</v>
      </c>
      <c r="Z73" s="15" t="s">
        <v>24</v>
      </c>
      <c r="AA73" s="15" t="s">
        <v>24</v>
      </c>
      <c r="AB73" s="15" t="s">
        <v>24</v>
      </c>
      <c r="AC73" s="15" t="s">
        <v>24</v>
      </c>
      <c r="AD73" s="15" t="s">
        <v>24</v>
      </c>
      <c r="AE73" s="15" t="s">
        <v>24</v>
      </c>
      <c r="AF73" s="15" t="s">
        <v>24</v>
      </c>
      <c r="AG73" s="15" t="s">
        <v>24</v>
      </c>
      <c r="AH73" s="15" t="s">
        <v>24</v>
      </c>
      <c r="AI73" s="15" t="s">
        <v>24</v>
      </c>
      <c r="AJ73" s="15" t="s">
        <v>24</v>
      </c>
      <c r="AK73" s="15" t="s">
        <v>24</v>
      </c>
      <c r="AL73" s="15" t="s">
        <v>24</v>
      </c>
      <c r="AM73" s="15">
        <f t="shared" si="1"/>
        <v>0</v>
      </c>
      <c r="AN73" s="15">
        <f t="shared" si="2"/>
        <v>0</v>
      </c>
      <c r="AO73" s="15">
        <f t="shared" si="3"/>
        <v>0</v>
      </c>
      <c r="AP73" s="15">
        <f t="shared" si="4"/>
        <v>0</v>
      </c>
      <c r="AQ73" s="15">
        <f t="shared" si="5"/>
        <v>0</v>
      </c>
      <c r="AR73" s="15">
        <f t="shared" si="6"/>
        <v>0</v>
      </c>
      <c r="AS73" s="15">
        <f t="shared" si="7"/>
        <v>0</v>
      </c>
    </row>
    <row r="74" spans="1:45" ht="47.25" x14ac:dyDescent="0.25">
      <c r="A74" s="7" t="s">
        <v>117</v>
      </c>
      <c r="B74" s="125" t="s">
        <v>118</v>
      </c>
      <c r="C74" s="7" t="s">
        <v>23</v>
      </c>
      <c r="D74" s="15" t="s">
        <v>24</v>
      </c>
      <c r="E74" s="15" t="s">
        <v>24</v>
      </c>
      <c r="F74" s="15" t="s">
        <v>24</v>
      </c>
      <c r="G74" s="15" t="s">
        <v>24</v>
      </c>
      <c r="H74" s="15" t="s">
        <v>24</v>
      </c>
      <c r="I74" s="15" t="s">
        <v>24</v>
      </c>
      <c r="J74" s="15" t="s">
        <v>24</v>
      </c>
      <c r="K74" s="15" t="s">
        <v>24</v>
      </c>
      <c r="L74" s="15" t="s">
        <v>24</v>
      </c>
      <c r="M74" s="15" t="s">
        <v>24</v>
      </c>
      <c r="N74" s="15" t="s">
        <v>24</v>
      </c>
      <c r="O74" s="15" t="s">
        <v>24</v>
      </c>
      <c r="P74" s="15" t="s">
        <v>24</v>
      </c>
      <c r="Q74" s="15" t="s">
        <v>24</v>
      </c>
      <c r="R74" s="15" t="s">
        <v>24</v>
      </c>
      <c r="S74" s="15" t="s">
        <v>24</v>
      </c>
      <c r="T74" s="15" t="s">
        <v>24</v>
      </c>
      <c r="U74" s="15" t="s">
        <v>24</v>
      </c>
      <c r="V74" s="15" t="s">
        <v>24</v>
      </c>
      <c r="W74" s="15" t="s">
        <v>24</v>
      </c>
      <c r="X74" s="15" t="s">
        <v>24</v>
      </c>
      <c r="Y74" s="15" t="s">
        <v>24</v>
      </c>
      <c r="Z74" s="15" t="s">
        <v>24</v>
      </c>
      <c r="AA74" s="15" t="s">
        <v>24</v>
      </c>
      <c r="AB74" s="15" t="s">
        <v>24</v>
      </c>
      <c r="AC74" s="15" t="s">
        <v>24</v>
      </c>
      <c r="AD74" s="15" t="s">
        <v>24</v>
      </c>
      <c r="AE74" s="15" t="s">
        <v>24</v>
      </c>
      <c r="AF74" s="15" t="s">
        <v>24</v>
      </c>
      <c r="AG74" s="15" t="s">
        <v>24</v>
      </c>
      <c r="AH74" s="15" t="s">
        <v>24</v>
      </c>
      <c r="AI74" s="15" t="s">
        <v>24</v>
      </c>
      <c r="AJ74" s="15" t="s">
        <v>24</v>
      </c>
      <c r="AK74" s="15" t="s">
        <v>24</v>
      </c>
      <c r="AL74" s="15" t="s">
        <v>24</v>
      </c>
      <c r="AM74" s="15">
        <f t="shared" si="1"/>
        <v>0</v>
      </c>
      <c r="AN74" s="15">
        <f t="shared" si="2"/>
        <v>0</v>
      </c>
      <c r="AO74" s="15">
        <f t="shared" si="3"/>
        <v>0</v>
      </c>
      <c r="AP74" s="15">
        <f t="shared" si="4"/>
        <v>0</v>
      </c>
      <c r="AQ74" s="15">
        <f t="shared" si="5"/>
        <v>0</v>
      </c>
      <c r="AR74" s="15">
        <f t="shared" si="6"/>
        <v>0</v>
      </c>
      <c r="AS74" s="15">
        <f t="shared" si="7"/>
        <v>0</v>
      </c>
    </row>
    <row r="75" spans="1:45" ht="31.5" x14ac:dyDescent="0.25">
      <c r="A75" s="7" t="s">
        <v>119</v>
      </c>
      <c r="B75" s="125" t="s">
        <v>120</v>
      </c>
      <c r="C75" s="7" t="s">
        <v>23</v>
      </c>
      <c r="D75" s="15" t="s">
        <v>24</v>
      </c>
      <c r="E75" s="15" t="s">
        <v>24</v>
      </c>
      <c r="F75" s="15" t="s">
        <v>24</v>
      </c>
      <c r="G75" s="15" t="s">
        <v>24</v>
      </c>
      <c r="H75" s="15" t="s">
        <v>24</v>
      </c>
      <c r="I75" s="15" t="s">
        <v>24</v>
      </c>
      <c r="J75" s="15" t="s">
        <v>24</v>
      </c>
      <c r="K75" s="15" t="s">
        <v>24</v>
      </c>
      <c r="L75" s="15" t="s">
        <v>24</v>
      </c>
      <c r="M75" s="15" t="s">
        <v>24</v>
      </c>
      <c r="N75" s="15" t="s">
        <v>24</v>
      </c>
      <c r="O75" s="15" t="s">
        <v>24</v>
      </c>
      <c r="P75" s="15" t="s">
        <v>24</v>
      </c>
      <c r="Q75" s="15" t="s">
        <v>24</v>
      </c>
      <c r="R75" s="15" t="s">
        <v>24</v>
      </c>
      <c r="S75" s="15" t="s">
        <v>24</v>
      </c>
      <c r="T75" s="15" t="s">
        <v>24</v>
      </c>
      <c r="U75" s="15" t="s">
        <v>24</v>
      </c>
      <c r="V75" s="15" t="s">
        <v>24</v>
      </c>
      <c r="W75" s="15" t="s">
        <v>24</v>
      </c>
      <c r="X75" s="15" t="s">
        <v>24</v>
      </c>
      <c r="Y75" s="15" t="s">
        <v>24</v>
      </c>
      <c r="Z75" s="15" t="s">
        <v>24</v>
      </c>
      <c r="AA75" s="15" t="s">
        <v>24</v>
      </c>
      <c r="AB75" s="15" t="s">
        <v>24</v>
      </c>
      <c r="AC75" s="15" t="s">
        <v>24</v>
      </c>
      <c r="AD75" s="15" t="s">
        <v>24</v>
      </c>
      <c r="AE75" s="15" t="s">
        <v>24</v>
      </c>
      <c r="AF75" s="15" t="s">
        <v>24</v>
      </c>
      <c r="AG75" s="15" t="s">
        <v>24</v>
      </c>
      <c r="AH75" s="15" t="s">
        <v>24</v>
      </c>
      <c r="AI75" s="15" t="s">
        <v>24</v>
      </c>
      <c r="AJ75" s="15" t="s">
        <v>24</v>
      </c>
      <c r="AK75" s="15" t="s">
        <v>24</v>
      </c>
      <c r="AL75" s="15" t="s">
        <v>24</v>
      </c>
      <c r="AM75" s="15">
        <f t="shared" si="1"/>
        <v>0</v>
      </c>
      <c r="AN75" s="15">
        <f t="shared" si="2"/>
        <v>0</v>
      </c>
      <c r="AO75" s="15">
        <f t="shared" si="3"/>
        <v>0</v>
      </c>
      <c r="AP75" s="15">
        <f t="shared" si="4"/>
        <v>0</v>
      </c>
      <c r="AQ75" s="15">
        <f t="shared" si="5"/>
        <v>0</v>
      </c>
      <c r="AR75" s="15">
        <f t="shared" si="6"/>
        <v>0</v>
      </c>
      <c r="AS75" s="15">
        <f t="shared" si="7"/>
        <v>0</v>
      </c>
    </row>
    <row r="76" spans="1:45" ht="31.5" x14ac:dyDescent="0.25">
      <c r="A76" s="7" t="s">
        <v>121</v>
      </c>
      <c r="B76" s="125" t="s">
        <v>122</v>
      </c>
      <c r="C76" s="7" t="s">
        <v>23</v>
      </c>
      <c r="D76" s="15" t="s">
        <v>24</v>
      </c>
      <c r="E76" s="15" t="s">
        <v>24</v>
      </c>
      <c r="F76" s="15" t="s">
        <v>24</v>
      </c>
      <c r="G76" s="15" t="s">
        <v>24</v>
      </c>
      <c r="H76" s="15" t="s">
        <v>24</v>
      </c>
      <c r="I76" s="15" t="s">
        <v>24</v>
      </c>
      <c r="J76" s="15" t="s">
        <v>24</v>
      </c>
      <c r="K76" s="15" t="s">
        <v>24</v>
      </c>
      <c r="L76" s="15" t="s">
        <v>24</v>
      </c>
      <c r="M76" s="15" t="s">
        <v>24</v>
      </c>
      <c r="N76" s="15" t="s">
        <v>24</v>
      </c>
      <c r="O76" s="15" t="s">
        <v>24</v>
      </c>
      <c r="P76" s="15" t="s">
        <v>24</v>
      </c>
      <c r="Q76" s="15" t="s">
        <v>24</v>
      </c>
      <c r="R76" s="15" t="s">
        <v>24</v>
      </c>
      <c r="S76" s="15" t="s">
        <v>24</v>
      </c>
      <c r="T76" s="15" t="s">
        <v>24</v>
      </c>
      <c r="U76" s="15" t="s">
        <v>24</v>
      </c>
      <c r="V76" s="15" t="s">
        <v>24</v>
      </c>
      <c r="W76" s="15" t="s">
        <v>24</v>
      </c>
      <c r="X76" s="15" t="s">
        <v>24</v>
      </c>
      <c r="Y76" s="15" t="s">
        <v>24</v>
      </c>
      <c r="Z76" s="15" t="s">
        <v>24</v>
      </c>
      <c r="AA76" s="15" t="s">
        <v>24</v>
      </c>
      <c r="AB76" s="15" t="s">
        <v>24</v>
      </c>
      <c r="AC76" s="15" t="s">
        <v>24</v>
      </c>
      <c r="AD76" s="15" t="s">
        <v>24</v>
      </c>
      <c r="AE76" s="15" t="s">
        <v>24</v>
      </c>
      <c r="AF76" s="15" t="s">
        <v>24</v>
      </c>
      <c r="AG76" s="15" t="s">
        <v>24</v>
      </c>
      <c r="AH76" s="15" t="s">
        <v>24</v>
      </c>
      <c r="AI76" s="15" t="s">
        <v>24</v>
      </c>
      <c r="AJ76" s="15" t="s">
        <v>24</v>
      </c>
      <c r="AK76" s="15" t="s">
        <v>24</v>
      </c>
      <c r="AL76" s="15" t="s">
        <v>24</v>
      </c>
      <c r="AM76" s="15">
        <f t="shared" si="1"/>
        <v>0</v>
      </c>
      <c r="AN76" s="15">
        <f t="shared" si="2"/>
        <v>0</v>
      </c>
      <c r="AO76" s="15">
        <f t="shared" si="3"/>
        <v>0</v>
      </c>
      <c r="AP76" s="15">
        <f t="shared" si="4"/>
        <v>0</v>
      </c>
      <c r="AQ76" s="15">
        <f t="shared" si="5"/>
        <v>0</v>
      </c>
      <c r="AR76" s="15">
        <f t="shared" si="6"/>
        <v>0</v>
      </c>
      <c r="AS76" s="15">
        <f t="shared" si="7"/>
        <v>0</v>
      </c>
    </row>
    <row r="77" spans="1:45" ht="63" x14ac:dyDescent="0.25">
      <c r="A77" s="7" t="s">
        <v>123</v>
      </c>
      <c r="B77" s="125" t="s">
        <v>124</v>
      </c>
      <c r="C77" s="7" t="s">
        <v>23</v>
      </c>
      <c r="D77" s="15" t="s">
        <v>24</v>
      </c>
      <c r="E77" s="15" t="s">
        <v>24</v>
      </c>
      <c r="F77" s="15" t="s">
        <v>24</v>
      </c>
      <c r="G77" s="15" t="s">
        <v>24</v>
      </c>
      <c r="H77" s="15" t="s">
        <v>24</v>
      </c>
      <c r="I77" s="15" t="s">
        <v>24</v>
      </c>
      <c r="J77" s="15" t="s">
        <v>24</v>
      </c>
      <c r="K77" s="15" t="s">
        <v>24</v>
      </c>
      <c r="L77" s="15" t="s">
        <v>24</v>
      </c>
      <c r="M77" s="15" t="s">
        <v>24</v>
      </c>
      <c r="N77" s="15" t="s">
        <v>24</v>
      </c>
      <c r="O77" s="15" t="s">
        <v>24</v>
      </c>
      <c r="P77" s="15" t="s">
        <v>24</v>
      </c>
      <c r="Q77" s="15" t="s">
        <v>24</v>
      </c>
      <c r="R77" s="15" t="s">
        <v>24</v>
      </c>
      <c r="S77" s="15" t="s">
        <v>24</v>
      </c>
      <c r="T77" s="15" t="s">
        <v>24</v>
      </c>
      <c r="U77" s="15" t="s">
        <v>24</v>
      </c>
      <c r="V77" s="15" t="s">
        <v>24</v>
      </c>
      <c r="W77" s="15" t="s">
        <v>24</v>
      </c>
      <c r="X77" s="15" t="s">
        <v>24</v>
      </c>
      <c r="Y77" s="15" t="s">
        <v>24</v>
      </c>
      <c r="Z77" s="15" t="s">
        <v>24</v>
      </c>
      <c r="AA77" s="15" t="s">
        <v>24</v>
      </c>
      <c r="AB77" s="15" t="s">
        <v>24</v>
      </c>
      <c r="AC77" s="15" t="s">
        <v>24</v>
      </c>
      <c r="AD77" s="15" t="s">
        <v>24</v>
      </c>
      <c r="AE77" s="15" t="s">
        <v>24</v>
      </c>
      <c r="AF77" s="15" t="s">
        <v>24</v>
      </c>
      <c r="AG77" s="15" t="s">
        <v>24</v>
      </c>
      <c r="AH77" s="15" t="s">
        <v>24</v>
      </c>
      <c r="AI77" s="15" t="s">
        <v>24</v>
      </c>
      <c r="AJ77" s="15" t="s">
        <v>24</v>
      </c>
      <c r="AK77" s="15" t="s">
        <v>24</v>
      </c>
      <c r="AL77" s="15" t="s">
        <v>24</v>
      </c>
      <c r="AM77" s="15">
        <f t="shared" si="1"/>
        <v>0</v>
      </c>
      <c r="AN77" s="15">
        <f t="shared" si="2"/>
        <v>0</v>
      </c>
      <c r="AO77" s="15">
        <f t="shared" si="3"/>
        <v>0</v>
      </c>
      <c r="AP77" s="15">
        <f t="shared" si="4"/>
        <v>0</v>
      </c>
      <c r="AQ77" s="15">
        <f t="shared" si="5"/>
        <v>0</v>
      </c>
      <c r="AR77" s="15">
        <f t="shared" si="6"/>
        <v>0</v>
      </c>
      <c r="AS77" s="15">
        <f t="shared" si="7"/>
        <v>0</v>
      </c>
    </row>
    <row r="78" spans="1:45" ht="47.25" x14ac:dyDescent="0.25">
      <c r="A78" s="7" t="s">
        <v>125</v>
      </c>
      <c r="B78" s="125" t="s">
        <v>126</v>
      </c>
      <c r="C78" s="7" t="s">
        <v>23</v>
      </c>
      <c r="D78" s="15" t="s">
        <v>24</v>
      </c>
      <c r="E78" s="15" t="s">
        <v>24</v>
      </c>
      <c r="F78" s="15" t="s">
        <v>24</v>
      </c>
      <c r="G78" s="15" t="s">
        <v>24</v>
      </c>
      <c r="H78" s="15" t="s">
        <v>24</v>
      </c>
      <c r="I78" s="15" t="s">
        <v>24</v>
      </c>
      <c r="J78" s="15" t="s">
        <v>24</v>
      </c>
      <c r="K78" s="15" t="s">
        <v>24</v>
      </c>
      <c r="L78" s="15" t="s">
        <v>24</v>
      </c>
      <c r="M78" s="15" t="s">
        <v>24</v>
      </c>
      <c r="N78" s="15" t="s">
        <v>24</v>
      </c>
      <c r="O78" s="15" t="s">
        <v>24</v>
      </c>
      <c r="P78" s="15" t="s">
        <v>24</v>
      </c>
      <c r="Q78" s="15" t="s">
        <v>24</v>
      </c>
      <c r="R78" s="15" t="s">
        <v>24</v>
      </c>
      <c r="S78" s="15" t="s">
        <v>24</v>
      </c>
      <c r="T78" s="15" t="s">
        <v>24</v>
      </c>
      <c r="U78" s="15" t="s">
        <v>24</v>
      </c>
      <c r="V78" s="15" t="s">
        <v>24</v>
      </c>
      <c r="W78" s="15" t="s">
        <v>24</v>
      </c>
      <c r="X78" s="15" t="s">
        <v>24</v>
      </c>
      <c r="Y78" s="15" t="s">
        <v>24</v>
      </c>
      <c r="Z78" s="15" t="s">
        <v>24</v>
      </c>
      <c r="AA78" s="15" t="s">
        <v>24</v>
      </c>
      <c r="AB78" s="15" t="s">
        <v>24</v>
      </c>
      <c r="AC78" s="15" t="s">
        <v>24</v>
      </c>
      <c r="AD78" s="15" t="s">
        <v>24</v>
      </c>
      <c r="AE78" s="15" t="s">
        <v>24</v>
      </c>
      <c r="AF78" s="15" t="s">
        <v>24</v>
      </c>
      <c r="AG78" s="15" t="s">
        <v>24</v>
      </c>
      <c r="AH78" s="15" t="s">
        <v>24</v>
      </c>
      <c r="AI78" s="15" t="s">
        <v>24</v>
      </c>
      <c r="AJ78" s="15" t="s">
        <v>24</v>
      </c>
      <c r="AK78" s="15" t="s">
        <v>24</v>
      </c>
      <c r="AL78" s="15" t="s">
        <v>24</v>
      </c>
      <c r="AM78" s="15">
        <f t="shared" si="1"/>
        <v>0</v>
      </c>
      <c r="AN78" s="15">
        <f t="shared" si="2"/>
        <v>0</v>
      </c>
      <c r="AO78" s="15">
        <f t="shared" si="3"/>
        <v>0</v>
      </c>
      <c r="AP78" s="15">
        <f t="shared" si="4"/>
        <v>0</v>
      </c>
      <c r="AQ78" s="15">
        <f t="shared" si="5"/>
        <v>0</v>
      </c>
      <c r="AR78" s="15">
        <f t="shared" si="6"/>
        <v>0</v>
      </c>
      <c r="AS78" s="15">
        <f t="shared" si="7"/>
        <v>0</v>
      </c>
    </row>
    <row r="79" spans="1:45" ht="47.25" x14ac:dyDescent="0.25">
      <c r="A79" s="7" t="s">
        <v>127</v>
      </c>
      <c r="B79" s="125" t="s">
        <v>128</v>
      </c>
      <c r="C79" s="7" t="s">
        <v>23</v>
      </c>
      <c r="D79" s="15" t="s">
        <v>24</v>
      </c>
      <c r="E79" s="15" t="s">
        <v>24</v>
      </c>
      <c r="F79" s="15" t="s">
        <v>24</v>
      </c>
      <c r="G79" s="15" t="s">
        <v>24</v>
      </c>
      <c r="H79" s="15" t="s">
        <v>24</v>
      </c>
      <c r="I79" s="15" t="s">
        <v>24</v>
      </c>
      <c r="J79" s="15" t="s">
        <v>24</v>
      </c>
      <c r="K79" s="15" t="s">
        <v>24</v>
      </c>
      <c r="L79" s="15" t="s">
        <v>24</v>
      </c>
      <c r="M79" s="15" t="s">
        <v>24</v>
      </c>
      <c r="N79" s="15" t="s">
        <v>24</v>
      </c>
      <c r="O79" s="15" t="s">
        <v>24</v>
      </c>
      <c r="P79" s="15" t="s">
        <v>24</v>
      </c>
      <c r="Q79" s="15" t="s">
        <v>24</v>
      </c>
      <c r="R79" s="15" t="s">
        <v>24</v>
      </c>
      <c r="S79" s="15" t="s">
        <v>24</v>
      </c>
      <c r="T79" s="15" t="s">
        <v>24</v>
      </c>
      <c r="U79" s="15" t="s">
        <v>24</v>
      </c>
      <c r="V79" s="15" t="s">
        <v>24</v>
      </c>
      <c r="W79" s="15" t="s">
        <v>24</v>
      </c>
      <c r="X79" s="15" t="s">
        <v>24</v>
      </c>
      <c r="Y79" s="15" t="s">
        <v>24</v>
      </c>
      <c r="Z79" s="15" t="s">
        <v>24</v>
      </c>
      <c r="AA79" s="15" t="s">
        <v>24</v>
      </c>
      <c r="AB79" s="15" t="s">
        <v>24</v>
      </c>
      <c r="AC79" s="15" t="s">
        <v>24</v>
      </c>
      <c r="AD79" s="15" t="s">
        <v>24</v>
      </c>
      <c r="AE79" s="15" t="s">
        <v>24</v>
      </c>
      <c r="AF79" s="15" t="s">
        <v>24</v>
      </c>
      <c r="AG79" s="15" t="s">
        <v>24</v>
      </c>
      <c r="AH79" s="15" t="s">
        <v>24</v>
      </c>
      <c r="AI79" s="15" t="s">
        <v>24</v>
      </c>
      <c r="AJ79" s="15" t="s">
        <v>24</v>
      </c>
      <c r="AK79" s="15" t="s">
        <v>24</v>
      </c>
      <c r="AL79" s="15" t="s">
        <v>24</v>
      </c>
      <c r="AM79" s="15">
        <f t="shared" si="1"/>
        <v>0</v>
      </c>
      <c r="AN79" s="15">
        <f t="shared" si="2"/>
        <v>0</v>
      </c>
      <c r="AO79" s="15">
        <f t="shared" si="3"/>
        <v>0</v>
      </c>
      <c r="AP79" s="15">
        <f t="shared" si="4"/>
        <v>0</v>
      </c>
      <c r="AQ79" s="15">
        <f t="shared" si="5"/>
        <v>0</v>
      </c>
      <c r="AR79" s="15">
        <f t="shared" si="6"/>
        <v>0</v>
      </c>
      <c r="AS79" s="15">
        <f t="shared" si="7"/>
        <v>0</v>
      </c>
    </row>
    <row r="80" spans="1:45" ht="31.5" x14ac:dyDescent="0.25">
      <c r="A80" s="7" t="s">
        <v>129</v>
      </c>
      <c r="B80" s="125" t="s">
        <v>130</v>
      </c>
      <c r="C80" s="7" t="s">
        <v>23</v>
      </c>
      <c r="D80" s="15" t="s">
        <v>24</v>
      </c>
      <c r="E80" s="15" t="s">
        <v>24</v>
      </c>
      <c r="F80" s="15" t="s">
        <v>24</v>
      </c>
      <c r="G80" s="15" t="s">
        <v>24</v>
      </c>
      <c r="H80" s="15" t="s">
        <v>24</v>
      </c>
      <c r="I80" s="15" t="s">
        <v>24</v>
      </c>
      <c r="J80" s="15" t="s">
        <v>24</v>
      </c>
      <c r="K80" s="15" t="s">
        <v>24</v>
      </c>
      <c r="L80" s="15" t="s">
        <v>24</v>
      </c>
      <c r="M80" s="15" t="s">
        <v>24</v>
      </c>
      <c r="N80" s="15" t="s">
        <v>24</v>
      </c>
      <c r="O80" s="15" t="s">
        <v>24</v>
      </c>
      <c r="P80" s="15" t="s">
        <v>24</v>
      </c>
      <c r="Q80" s="15" t="s">
        <v>24</v>
      </c>
      <c r="R80" s="15" t="s">
        <v>24</v>
      </c>
      <c r="S80" s="15" t="s">
        <v>24</v>
      </c>
      <c r="T80" s="15" t="s">
        <v>24</v>
      </c>
      <c r="U80" s="15" t="s">
        <v>24</v>
      </c>
      <c r="V80" s="15" t="s">
        <v>24</v>
      </c>
      <c r="W80" s="15" t="s">
        <v>24</v>
      </c>
      <c r="X80" s="15" t="s">
        <v>24</v>
      </c>
      <c r="Y80" s="15" t="s">
        <v>24</v>
      </c>
      <c r="Z80" s="15" t="s">
        <v>24</v>
      </c>
      <c r="AA80" s="15" t="s">
        <v>24</v>
      </c>
      <c r="AB80" s="15" t="s">
        <v>24</v>
      </c>
      <c r="AC80" s="15" t="s">
        <v>24</v>
      </c>
      <c r="AD80" s="15" t="s">
        <v>24</v>
      </c>
      <c r="AE80" s="15" t="s">
        <v>24</v>
      </c>
      <c r="AF80" s="15" t="s">
        <v>24</v>
      </c>
      <c r="AG80" s="15" t="s">
        <v>24</v>
      </c>
      <c r="AH80" s="15" t="s">
        <v>24</v>
      </c>
      <c r="AI80" s="15" t="s">
        <v>24</v>
      </c>
      <c r="AJ80" s="15" t="s">
        <v>24</v>
      </c>
      <c r="AK80" s="15" t="s">
        <v>24</v>
      </c>
      <c r="AL80" s="15" t="s">
        <v>24</v>
      </c>
      <c r="AM80" s="15">
        <f t="shared" si="1"/>
        <v>0</v>
      </c>
      <c r="AN80" s="15">
        <f t="shared" si="2"/>
        <v>0</v>
      </c>
      <c r="AO80" s="15">
        <f t="shared" si="3"/>
        <v>0</v>
      </c>
      <c r="AP80" s="15">
        <f t="shared" si="4"/>
        <v>0</v>
      </c>
      <c r="AQ80" s="15">
        <f t="shared" si="5"/>
        <v>0</v>
      </c>
      <c r="AR80" s="15">
        <f t="shared" si="6"/>
        <v>0</v>
      </c>
      <c r="AS80" s="15">
        <f t="shared" si="7"/>
        <v>0</v>
      </c>
    </row>
    <row r="81" spans="1:45" ht="31.5" x14ac:dyDescent="0.25">
      <c r="A81" s="7" t="s">
        <v>131</v>
      </c>
      <c r="B81" s="125" t="s">
        <v>132</v>
      </c>
      <c r="C81" s="7" t="s">
        <v>23</v>
      </c>
      <c r="D81" s="15" t="s">
        <v>24</v>
      </c>
      <c r="E81" s="15" t="s">
        <v>24</v>
      </c>
      <c r="F81" s="15" t="s">
        <v>24</v>
      </c>
      <c r="G81" s="15" t="s">
        <v>24</v>
      </c>
      <c r="H81" s="15" t="s">
        <v>24</v>
      </c>
      <c r="I81" s="15" t="s">
        <v>24</v>
      </c>
      <c r="J81" s="15" t="s">
        <v>24</v>
      </c>
      <c r="K81" s="15" t="s">
        <v>24</v>
      </c>
      <c r="L81" s="15" t="s">
        <v>24</v>
      </c>
      <c r="M81" s="15" t="s">
        <v>24</v>
      </c>
      <c r="N81" s="15" t="s">
        <v>24</v>
      </c>
      <c r="O81" s="15" t="s">
        <v>24</v>
      </c>
      <c r="P81" s="15" t="s">
        <v>24</v>
      </c>
      <c r="Q81" s="15" t="s">
        <v>24</v>
      </c>
      <c r="R81" s="15" t="s">
        <v>24</v>
      </c>
      <c r="S81" s="15" t="s">
        <v>24</v>
      </c>
      <c r="T81" s="15" t="s">
        <v>24</v>
      </c>
      <c r="U81" s="15" t="s">
        <v>24</v>
      </c>
      <c r="V81" s="15" t="s">
        <v>24</v>
      </c>
      <c r="W81" s="15" t="s">
        <v>24</v>
      </c>
      <c r="X81" s="15" t="s">
        <v>24</v>
      </c>
      <c r="Y81" s="15" t="s">
        <v>24</v>
      </c>
      <c r="Z81" s="15" t="s">
        <v>24</v>
      </c>
      <c r="AA81" s="15" t="s">
        <v>24</v>
      </c>
      <c r="AB81" s="15" t="s">
        <v>24</v>
      </c>
      <c r="AC81" s="15" t="s">
        <v>24</v>
      </c>
      <c r="AD81" s="15" t="s">
        <v>24</v>
      </c>
      <c r="AE81" s="15" t="s">
        <v>24</v>
      </c>
      <c r="AF81" s="15" t="s">
        <v>24</v>
      </c>
      <c r="AG81" s="15" t="s">
        <v>24</v>
      </c>
      <c r="AH81" s="15" t="s">
        <v>24</v>
      </c>
      <c r="AI81" s="15" t="s">
        <v>24</v>
      </c>
      <c r="AJ81" s="15" t="s">
        <v>24</v>
      </c>
      <c r="AK81" s="15" t="s">
        <v>24</v>
      </c>
      <c r="AL81" s="15" t="s">
        <v>24</v>
      </c>
      <c r="AM81" s="15">
        <f t="shared" si="1"/>
        <v>0</v>
      </c>
      <c r="AN81" s="15">
        <f t="shared" si="2"/>
        <v>0</v>
      </c>
      <c r="AO81" s="15">
        <f t="shared" si="3"/>
        <v>0</v>
      </c>
      <c r="AP81" s="15">
        <f t="shared" si="4"/>
        <v>0</v>
      </c>
      <c r="AQ81" s="15">
        <f t="shared" si="5"/>
        <v>0</v>
      </c>
      <c r="AR81" s="15">
        <f t="shared" si="6"/>
        <v>0</v>
      </c>
      <c r="AS81" s="15">
        <f t="shared" si="7"/>
        <v>0</v>
      </c>
    </row>
    <row r="82" spans="1:45" x14ac:dyDescent="0.25">
      <c r="A82" s="7" t="s">
        <v>133</v>
      </c>
      <c r="B82" s="125" t="s">
        <v>134</v>
      </c>
      <c r="C82" s="7" t="s">
        <v>23</v>
      </c>
      <c r="D82" s="15" t="s">
        <v>24</v>
      </c>
      <c r="E82" s="15" t="s">
        <v>24</v>
      </c>
      <c r="F82" s="15" t="s">
        <v>24</v>
      </c>
      <c r="G82" s="15" t="s">
        <v>24</v>
      </c>
      <c r="H82" s="15" t="s">
        <v>24</v>
      </c>
      <c r="I82" s="15" t="s">
        <v>24</v>
      </c>
      <c r="J82" s="15" t="s">
        <v>24</v>
      </c>
      <c r="K82" s="15" t="s">
        <v>24</v>
      </c>
      <c r="L82" s="15" t="s">
        <v>24</v>
      </c>
      <c r="M82" s="15" t="s">
        <v>24</v>
      </c>
      <c r="N82" s="15" t="s">
        <v>24</v>
      </c>
      <c r="O82" s="15" t="s">
        <v>24</v>
      </c>
      <c r="P82" s="15" t="s">
        <v>24</v>
      </c>
      <c r="Q82" s="15" t="s">
        <v>24</v>
      </c>
      <c r="R82" s="15" t="s">
        <v>24</v>
      </c>
      <c r="S82" s="15" t="s">
        <v>24</v>
      </c>
      <c r="T82" s="15" t="s">
        <v>24</v>
      </c>
      <c r="U82" s="15" t="s">
        <v>24</v>
      </c>
      <c r="V82" s="15" t="s">
        <v>24</v>
      </c>
      <c r="W82" s="15" t="s">
        <v>24</v>
      </c>
      <c r="X82" s="15" t="s">
        <v>24</v>
      </c>
      <c r="Y82" s="15" t="s">
        <v>24</v>
      </c>
      <c r="Z82" s="15" t="s">
        <v>24</v>
      </c>
      <c r="AA82" s="15" t="s">
        <v>24</v>
      </c>
      <c r="AB82" s="15" t="s">
        <v>24</v>
      </c>
      <c r="AC82" s="15" t="s">
        <v>24</v>
      </c>
      <c r="AD82" s="15" t="s">
        <v>24</v>
      </c>
      <c r="AE82" s="15" t="s">
        <v>24</v>
      </c>
      <c r="AF82" s="15" t="s">
        <v>24</v>
      </c>
      <c r="AG82" s="15" t="s">
        <v>24</v>
      </c>
      <c r="AH82" s="15" t="s">
        <v>24</v>
      </c>
      <c r="AI82" s="15" t="s">
        <v>24</v>
      </c>
      <c r="AJ82" s="15" t="s">
        <v>24</v>
      </c>
      <c r="AK82" s="15" t="s">
        <v>24</v>
      </c>
      <c r="AL82" s="15" t="s">
        <v>24</v>
      </c>
      <c r="AM82" s="15">
        <f t="shared" si="1"/>
        <v>0</v>
      </c>
      <c r="AN82" s="15">
        <f t="shared" si="2"/>
        <v>0</v>
      </c>
      <c r="AO82" s="15">
        <f t="shared" si="3"/>
        <v>0</v>
      </c>
      <c r="AP82" s="15">
        <f t="shared" si="4"/>
        <v>0</v>
      </c>
      <c r="AQ82" s="15">
        <f t="shared" si="5"/>
        <v>0</v>
      </c>
      <c r="AR82" s="15">
        <f t="shared" si="6"/>
        <v>0</v>
      </c>
      <c r="AS82" s="15">
        <f t="shared" si="7"/>
        <v>0</v>
      </c>
    </row>
    <row r="83" spans="1:45" x14ac:dyDescent="0.25">
      <c r="A83" s="8" t="s">
        <v>135</v>
      </c>
      <c r="B83" s="125" t="s">
        <v>136</v>
      </c>
      <c r="C83" s="7" t="s">
        <v>23</v>
      </c>
      <c r="D83" s="15" t="s">
        <v>24</v>
      </c>
      <c r="E83" s="15" t="s">
        <v>24</v>
      </c>
      <c r="F83" s="15" t="s">
        <v>24</v>
      </c>
      <c r="G83" s="15" t="s">
        <v>24</v>
      </c>
      <c r="H83" s="15" t="s">
        <v>24</v>
      </c>
      <c r="I83" s="15" t="s">
        <v>24</v>
      </c>
      <c r="J83" s="15" t="s">
        <v>24</v>
      </c>
      <c r="K83" s="15" t="s">
        <v>24</v>
      </c>
      <c r="L83" s="15" t="s">
        <v>24</v>
      </c>
      <c r="M83" s="15" t="s">
        <v>24</v>
      </c>
      <c r="N83" s="15" t="s">
        <v>24</v>
      </c>
      <c r="O83" s="15" t="s">
        <v>24</v>
      </c>
      <c r="P83" s="15" t="s">
        <v>24</v>
      </c>
      <c r="Q83" s="15" t="s">
        <v>24</v>
      </c>
      <c r="R83" s="15" t="s">
        <v>24</v>
      </c>
      <c r="S83" s="15" t="s">
        <v>24</v>
      </c>
      <c r="T83" s="15" t="s">
        <v>24</v>
      </c>
      <c r="U83" s="15" t="s">
        <v>24</v>
      </c>
      <c r="V83" s="15" t="s">
        <v>24</v>
      </c>
      <c r="W83" s="15" t="s">
        <v>24</v>
      </c>
      <c r="X83" s="15" t="s">
        <v>24</v>
      </c>
      <c r="Y83" s="15" t="s">
        <v>24</v>
      </c>
      <c r="Z83" s="15" t="s">
        <v>24</v>
      </c>
      <c r="AA83" s="15" t="s">
        <v>24</v>
      </c>
      <c r="AB83" s="15" t="s">
        <v>24</v>
      </c>
      <c r="AC83" s="15" t="s">
        <v>24</v>
      </c>
      <c r="AD83" s="15" t="s">
        <v>24</v>
      </c>
      <c r="AE83" s="15" t="s">
        <v>24</v>
      </c>
      <c r="AF83" s="15" t="s">
        <v>24</v>
      </c>
      <c r="AG83" s="15" t="s">
        <v>24</v>
      </c>
      <c r="AH83" s="15" t="s">
        <v>24</v>
      </c>
      <c r="AI83" s="15" t="s">
        <v>24</v>
      </c>
      <c r="AJ83" s="15" t="s">
        <v>24</v>
      </c>
      <c r="AK83" s="15" t="s">
        <v>24</v>
      </c>
      <c r="AL83" s="15" t="s">
        <v>24</v>
      </c>
      <c r="AM83" s="15">
        <f t="shared" si="1"/>
        <v>0</v>
      </c>
      <c r="AN83" s="15">
        <f t="shared" si="2"/>
        <v>0</v>
      </c>
      <c r="AO83" s="15">
        <f t="shared" si="3"/>
        <v>0</v>
      </c>
      <c r="AP83" s="15">
        <f t="shared" si="4"/>
        <v>0</v>
      </c>
      <c r="AQ83" s="15">
        <f t="shared" si="5"/>
        <v>0</v>
      </c>
      <c r="AR83" s="15">
        <f t="shared" si="6"/>
        <v>0</v>
      </c>
      <c r="AS83" s="15">
        <f t="shared" si="7"/>
        <v>0</v>
      </c>
    </row>
    <row r="84" spans="1:45" ht="31.5" x14ac:dyDescent="0.25">
      <c r="A84" s="194" t="s">
        <v>137</v>
      </c>
      <c r="B84" s="195" t="s">
        <v>450</v>
      </c>
      <c r="C84" s="194" t="s">
        <v>451</v>
      </c>
      <c r="D84" s="189" t="s">
        <v>24</v>
      </c>
      <c r="E84" s="189" t="s">
        <v>24</v>
      </c>
      <c r="F84" s="189" t="s">
        <v>24</v>
      </c>
      <c r="G84" s="189" t="s">
        <v>24</v>
      </c>
      <c r="H84" s="189" t="s">
        <v>24</v>
      </c>
      <c r="I84" s="189" t="s">
        <v>24</v>
      </c>
      <c r="J84" s="189" t="s">
        <v>24</v>
      </c>
      <c r="K84" s="189" t="s">
        <v>24</v>
      </c>
      <c r="L84" s="189" t="s">
        <v>24</v>
      </c>
      <c r="M84" s="189" t="s">
        <v>24</v>
      </c>
      <c r="N84" s="189" t="s">
        <v>24</v>
      </c>
      <c r="O84" s="189" t="s">
        <v>24</v>
      </c>
      <c r="P84" s="189" t="s">
        <v>24</v>
      </c>
      <c r="Q84" s="189" t="s">
        <v>24</v>
      </c>
      <c r="R84" s="189" t="s">
        <v>24</v>
      </c>
      <c r="S84" s="189" t="s">
        <v>24</v>
      </c>
      <c r="T84" s="189" t="s">
        <v>24</v>
      </c>
      <c r="U84" s="189" t="s">
        <v>24</v>
      </c>
      <c r="V84" s="189" t="s">
        <v>24</v>
      </c>
      <c r="W84" s="189" t="s">
        <v>24</v>
      </c>
      <c r="X84" s="189" t="s">
        <v>24</v>
      </c>
      <c r="Y84" s="189" t="s">
        <v>24</v>
      </c>
      <c r="Z84" s="189" t="s">
        <v>24</v>
      </c>
      <c r="AA84" s="189" t="s">
        <v>24</v>
      </c>
      <c r="AB84" s="189" t="s">
        <v>24</v>
      </c>
      <c r="AC84" s="189" t="s">
        <v>24</v>
      </c>
      <c r="AD84" s="189" t="s">
        <v>24</v>
      </c>
      <c r="AE84" s="189" t="s">
        <v>24</v>
      </c>
      <c r="AF84" s="189" t="s">
        <v>24</v>
      </c>
      <c r="AG84" s="189" t="s">
        <v>24</v>
      </c>
      <c r="AH84" s="189" t="s">
        <v>24</v>
      </c>
      <c r="AI84" s="189" t="s">
        <v>24</v>
      </c>
      <c r="AJ84" s="189" t="s">
        <v>24</v>
      </c>
      <c r="AK84" s="189" t="s">
        <v>24</v>
      </c>
      <c r="AL84" s="189" t="s">
        <v>24</v>
      </c>
      <c r="AM84" s="15">
        <f t="shared" ref="AM84:AM112" si="24">+SUM(K84,R84,Y84,AF84)</f>
        <v>0</v>
      </c>
      <c r="AN84" s="15">
        <f t="shared" ref="AN84:AN112" si="25">+SUM(L84,S84,Z84,AG84)</f>
        <v>0</v>
      </c>
      <c r="AO84" s="15">
        <f t="shared" ref="AO84:AO112" si="26">+SUM(M84,T84,AA84,AH84)</f>
        <v>0</v>
      </c>
      <c r="AP84" s="15">
        <f t="shared" ref="AP84:AP112" si="27">+SUM(N84,U84,AB84,AI84)</f>
        <v>0</v>
      </c>
      <c r="AQ84" s="15">
        <f t="shared" ref="AQ84:AQ112" si="28">+SUM(O84,V84,AC84,AJ84)</f>
        <v>0</v>
      </c>
      <c r="AR84" s="15">
        <f t="shared" ref="AR84:AR112" si="29">+SUM(P84,W84,AD84,AK84)</f>
        <v>0</v>
      </c>
      <c r="AS84" s="15">
        <f t="shared" ref="AS84:AS112" si="30">+SUM(Q84,X84,AE84,AL84)</f>
        <v>0</v>
      </c>
    </row>
    <row r="85" spans="1:45" x14ac:dyDescent="0.25">
      <c r="A85" s="194" t="s">
        <v>138</v>
      </c>
      <c r="B85" s="195" t="s">
        <v>473</v>
      </c>
      <c r="C85" s="194" t="s">
        <v>482</v>
      </c>
      <c r="D85" s="189" t="s">
        <v>24</v>
      </c>
      <c r="E85" s="189" t="s">
        <v>24</v>
      </c>
      <c r="F85" s="189" t="s">
        <v>24</v>
      </c>
      <c r="G85" s="189" t="s">
        <v>24</v>
      </c>
      <c r="H85" s="189" t="s">
        <v>24</v>
      </c>
      <c r="I85" s="189" t="s">
        <v>24</v>
      </c>
      <c r="J85" s="189" t="s">
        <v>24</v>
      </c>
      <c r="K85" s="189" t="s">
        <v>24</v>
      </c>
      <c r="L85" s="189" t="s">
        <v>24</v>
      </c>
      <c r="M85" s="189" t="s">
        <v>24</v>
      </c>
      <c r="N85" s="189" t="s">
        <v>24</v>
      </c>
      <c r="O85" s="189" t="s">
        <v>24</v>
      </c>
      <c r="P85" s="189" t="s">
        <v>24</v>
      </c>
      <c r="Q85" s="189" t="s">
        <v>24</v>
      </c>
      <c r="R85" s="189" t="s">
        <v>24</v>
      </c>
      <c r="S85" s="189" t="s">
        <v>24</v>
      </c>
      <c r="T85" s="189" t="s">
        <v>24</v>
      </c>
      <c r="U85" s="189" t="s">
        <v>24</v>
      </c>
      <c r="V85" s="189" t="s">
        <v>24</v>
      </c>
      <c r="W85" s="189" t="s">
        <v>24</v>
      </c>
      <c r="X85" s="189" t="s">
        <v>24</v>
      </c>
      <c r="Y85" s="189" t="s">
        <v>24</v>
      </c>
      <c r="Z85" s="189" t="s">
        <v>24</v>
      </c>
      <c r="AA85" s="189" t="s">
        <v>24</v>
      </c>
      <c r="AB85" s="189" t="s">
        <v>24</v>
      </c>
      <c r="AC85" s="189" t="s">
        <v>24</v>
      </c>
      <c r="AD85" s="189" t="s">
        <v>24</v>
      </c>
      <c r="AE85" s="189" t="s">
        <v>24</v>
      </c>
      <c r="AF85" s="189" t="s">
        <v>24</v>
      </c>
      <c r="AG85" s="189" t="s">
        <v>24</v>
      </c>
      <c r="AH85" s="189" t="s">
        <v>24</v>
      </c>
      <c r="AI85" s="189" t="s">
        <v>24</v>
      </c>
      <c r="AJ85" s="189" t="s">
        <v>24</v>
      </c>
      <c r="AK85" s="189" t="s">
        <v>24</v>
      </c>
      <c r="AL85" s="189" t="s">
        <v>24</v>
      </c>
      <c r="AM85" s="15">
        <f t="shared" si="24"/>
        <v>0</v>
      </c>
      <c r="AN85" s="15">
        <f t="shared" si="25"/>
        <v>0</v>
      </c>
      <c r="AO85" s="15">
        <f t="shared" si="26"/>
        <v>0</v>
      </c>
      <c r="AP85" s="15">
        <f t="shared" si="27"/>
        <v>0</v>
      </c>
      <c r="AQ85" s="15">
        <f t="shared" si="28"/>
        <v>0</v>
      </c>
      <c r="AR85" s="15">
        <f t="shared" si="29"/>
        <v>0</v>
      </c>
      <c r="AS85" s="15">
        <f t="shared" si="30"/>
        <v>0</v>
      </c>
    </row>
    <row r="86" spans="1:45" x14ac:dyDescent="0.25">
      <c r="A86" s="194" t="s">
        <v>460</v>
      </c>
      <c r="B86" s="195" t="s">
        <v>474</v>
      </c>
      <c r="C86" s="194" t="s">
        <v>483</v>
      </c>
      <c r="D86" s="189" t="s">
        <v>24</v>
      </c>
      <c r="E86" s="189" t="s">
        <v>24</v>
      </c>
      <c r="F86" s="189" t="s">
        <v>24</v>
      </c>
      <c r="G86" s="189" t="s">
        <v>24</v>
      </c>
      <c r="H86" s="189" t="s">
        <v>24</v>
      </c>
      <c r="I86" s="189" t="s">
        <v>24</v>
      </c>
      <c r="J86" s="189" t="s">
        <v>24</v>
      </c>
      <c r="K86" s="189" t="s">
        <v>24</v>
      </c>
      <c r="L86" s="189" t="s">
        <v>24</v>
      </c>
      <c r="M86" s="189" t="s">
        <v>24</v>
      </c>
      <c r="N86" s="189" t="s">
        <v>24</v>
      </c>
      <c r="O86" s="189" t="s">
        <v>24</v>
      </c>
      <c r="P86" s="189" t="s">
        <v>24</v>
      </c>
      <c r="Q86" s="189" t="s">
        <v>24</v>
      </c>
      <c r="R86" s="189" t="s">
        <v>24</v>
      </c>
      <c r="S86" s="189" t="s">
        <v>24</v>
      </c>
      <c r="T86" s="189" t="s">
        <v>24</v>
      </c>
      <c r="U86" s="189" t="s">
        <v>24</v>
      </c>
      <c r="V86" s="189" t="s">
        <v>24</v>
      </c>
      <c r="W86" s="189" t="s">
        <v>24</v>
      </c>
      <c r="X86" s="189" t="s">
        <v>24</v>
      </c>
      <c r="Y86" s="189" t="s">
        <v>24</v>
      </c>
      <c r="Z86" s="189" t="s">
        <v>24</v>
      </c>
      <c r="AA86" s="189" t="s">
        <v>24</v>
      </c>
      <c r="AB86" s="189" t="s">
        <v>24</v>
      </c>
      <c r="AC86" s="189" t="s">
        <v>24</v>
      </c>
      <c r="AD86" s="189" t="s">
        <v>24</v>
      </c>
      <c r="AE86" s="189" t="s">
        <v>24</v>
      </c>
      <c r="AF86" s="189" t="s">
        <v>24</v>
      </c>
      <c r="AG86" s="189" t="s">
        <v>24</v>
      </c>
      <c r="AH86" s="189" t="s">
        <v>24</v>
      </c>
      <c r="AI86" s="189" t="s">
        <v>24</v>
      </c>
      <c r="AJ86" s="189" t="s">
        <v>24</v>
      </c>
      <c r="AK86" s="189" t="s">
        <v>24</v>
      </c>
      <c r="AL86" s="189" t="s">
        <v>24</v>
      </c>
      <c r="AM86" s="15">
        <f t="shared" si="24"/>
        <v>0</v>
      </c>
      <c r="AN86" s="15">
        <f t="shared" si="25"/>
        <v>0</v>
      </c>
      <c r="AO86" s="15">
        <f t="shared" si="26"/>
        <v>0</v>
      </c>
      <c r="AP86" s="15">
        <f t="shared" si="27"/>
        <v>0</v>
      </c>
      <c r="AQ86" s="15">
        <f t="shared" si="28"/>
        <v>0</v>
      </c>
      <c r="AR86" s="15">
        <f t="shared" si="29"/>
        <v>0</v>
      </c>
      <c r="AS86" s="15">
        <f t="shared" si="30"/>
        <v>0</v>
      </c>
    </row>
    <row r="87" spans="1:45" x14ac:dyDescent="0.25">
      <c r="A87" s="194" t="s">
        <v>461</v>
      </c>
      <c r="B87" s="195" t="s">
        <v>498</v>
      </c>
      <c r="C87" s="194" t="s">
        <v>499</v>
      </c>
      <c r="D87" s="189" t="s">
        <v>24</v>
      </c>
      <c r="E87" s="189" t="s">
        <v>24</v>
      </c>
      <c r="F87" s="189" t="s">
        <v>24</v>
      </c>
      <c r="G87" s="189" t="s">
        <v>24</v>
      </c>
      <c r="H87" s="189" t="s">
        <v>24</v>
      </c>
      <c r="I87" s="189" t="s">
        <v>24</v>
      </c>
      <c r="J87" s="189" t="s">
        <v>24</v>
      </c>
      <c r="K87" s="189" t="s">
        <v>24</v>
      </c>
      <c r="L87" s="189" t="s">
        <v>24</v>
      </c>
      <c r="M87" s="189" t="s">
        <v>24</v>
      </c>
      <c r="N87" s="189" t="s">
        <v>24</v>
      </c>
      <c r="O87" s="189" t="s">
        <v>24</v>
      </c>
      <c r="P87" s="189" t="s">
        <v>24</v>
      </c>
      <c r="Q87" s="189" t="s">
        <v>24</v>
      </c>
      <c r="R87" s="189" t="s">
        <v>24</v>
      </c>
      <c r="S87" s="189" t="s">
        <v>24</v>
      </c>
      <c r="T87" s="189" t="s">
        <v>24</v>
      </c>
      <c r="U87" s="189" t="s">
        <v>24</v>
      </c>
      <c r="V87" s="189" t="s">
        <v>24</v>
      </c>
      <c r="W87" s="189" t="s">
        <v>24</v>
      </c>
      <c r="X87" s="189" t="s">
        <v>24</v>
      </c>
      <c r="Y87" s="189" t="s">
        <v>24</v>
      </c>
      <c r="Z87" s="189" t="s">
        <v>24</v>
      </c>
      <c r="AA87" s="189" t="s">
        <v>24</v>
      </c>
      <c r="AB87" s="189" t="s">
        <v>24</v>
      </c>
      <c r="AC87" s="189" t="s">
        <v>24</v>
      </c>
      <c r="AD87" s="189" t="s">
        <v>24</v>
      </c>
      <c r="AE87" s="189" t="s">
        <v>24</v>
      </c>
      <c r="AF87" s="189" t="s">
        <v>24</v>
      </c>
      <c r="AG87" s="189" t="s">
        <v>24</v>
      </c>
      <c r="AH87" s="189" t="s">
        <v>24</v>
      </c>
      <c r="AI87" s="189" t="s">
        <v>24</v>
      </c>
      <c r="AJ87" s="189" t="s">
        <v>24</v>
      </c>
      <c r="AK87" s="189" t="s">
        <v>24</v>
      </c>
      <c r="AL87" s="189" t="s">
        <v>24</v>
      </c>
      <c r="AM87" s="15">
        <f t="shared" si="24"/>
        <v>0</v>
      </c>
      <c r="AN87" s="15">
        <f t="shared" si="25"/>
        <v>0</v>
      </c>
      <c r="AO87" s="15">
        <f t="shared" si="26"/>
        <v>0</v>
      </c>
      <c r="AP87" s="15">
        <f t="shared" si="27"/>
        <v>0</v>
      </c>
      <c r="AQ87" s="15">
        <f t="shared" si="28"/>
        <v>0</v>
      </c>
      <c r="AR87" s="15">
        <f t="shared" si="29"/>
        <v>0</v>
      </c>
      <c r="AS87" s="15">
        <f t="shared" si="30"/>
        <v>0</v>
      </c>
    </row>
    <row r="88" spans="1:45" x14ac:dyDescent="0.25">
      <c r="A88" s="8" t="s">
        <v>139</v>
      </c>
      <c r="B88" s="125" t="s">
        <v>140</v>
      </c>
      <c r="C88" s="7" t="s">
        <v>23</v>
      </c>
      <c r="D88" s="15" t="s">
        <v>24</v>
      </c>
      <c r="E88" s="15" t="s">
        <v>24</v>
      </c>
      <c r="F88" s="15" t="s">
        <v>24</v>
      </c>
      <c r="G88" s="15" t="s">
        <v>24</v>
      </c>
      <c r="H88" s="15" t="s">
        <v>24</v>
      </c>
      <c r="I88" s="15" t="s">
        <v>24</v>
      </c>
      <c r="J88" s="15" t="s">
        <v>24</v>
      </c>
      <c r="K88" s="15" t="s">
        <v>24</v>
      </c>
      <c r="L88" s="15" t="s">
        <v>24</v>
      </c>
      <c r="M88" s="15" t="s">
        <v>24</v>
      </c>
      <c r="N88" s="15" t="s">
        <v>24</v>
      </c>
      <c r="O88" s="15" t="s">
        <v>24</v>
      </c>
      <c r="P88" s="15" t="s">
        <v>24</v>
      </c>
      <c r="Q88" s="15" t="s">
        <v>24</v>
      </c>
      <c r="R88" s="15" t="s">
        <v>24</v>
      </c>
      <c r="S88" s="15" t="s">
        <v>24</v>
      </c>
      <c r="T88" s="15" t="s">
        <v>24</v>
      </c>
      <c r="U88" s="15" t="s">
        <v>24</v>
      </c>
      <c r="V88" s="15" t="s">
        <v>24</v>
      </c>
      <c r="W88" s="15" t="s">
        <v>24</v>
      </c>
      <c r="X88" s="15" t="s">
        <v>24</v>
      </c>
      <c r="Y88" s="15" t="s">
        <v>24</v>
      </c>
      <c r="Z88" s="15" t="s">
        <v>24</v>
      </c>
      <c r="AA88" s="15" t="s">
        <v>24</v>
      </c>
      <c r="AB88" s="15" t="s">
        <v>24</v>
      </c>
      <c r="AC88" s="15" t="s">
        <v>24</v>
      </c>
      <c r="AD88" s="15" t="s">
        <v>24</v>
      </c>
      <c r="AE88" s="15" t="s">
        <v>24</v>
      </c>
      <c r="AF88" s="15" t="s">
        <v>24</v>
      </c>
      <c r="AG88" s="15" t="s">
        <v>24</v>
      </c>
      <c r="AH88" s="15" t="s">
        <v>24</v>
      </c>
      <c r="AI88" s="15" t="s">
        <v>24</v>
      </c>
      <c r="AJ88" s="15" t="s">
        <v>24</v>
      </c>
      <c r="AK88" s="15" t="s">
        <v>24</v>
      </c>
      <c r="AL88" s="15" t="s">
        <v>24</v>
      </c>
      <c r="AM88" s="15">
        <f t="shared" si="24"/>
        <v>0</v>
      </c>
      <c r="AN88" s="15">
        <f t="shared" si="25"/>
        <v>0</v>
      </c>
      <c r="AO88" s="15">
        <f t="shared" si="26"/>
        <v>0</v>
      </c>
      <c r="AP88" s="15">
        <f t="shared" si="27"/>
        <v>0</v>
      </c>
      <c r="AQ88" s="15">
        <f t="shared" si="28"/>
        <v>0</v>
      </c>
      <c r="AR88" s="15">
        <f t="shared" si="29"/>
        <v>0</v>
      </c>
      <c r="AS88" s="15">
        <f t="shared" si="30"/>
        <v>0</v>
      </c>
    </row>
    <row r="89" spans="1:45" ht="31.5" x14ac:dyDescent="0.25">
      <c r="A89" s="196" t="s">
        <v>141</v>
      </c>
      <c r="B89" s="199" t="s">
        <v>142</v>
      </c>
      <c r="C89" s="196" t="s">
        <v>143</v>
      </c>
      <c r="D89" s="189" t="s">
        <v>24</v>
      </c>
      <c r="E89" s="189" t="s">
        <v>24</v>
      </c>
      <c r="F89" s="189" t="s">
        <v>24</v>
      </c>
      <c r="G89" s="189" t="s">
        <v>24</v>
      </c>
      <c r="H89" s="189" t="s">
        <v>24</v>
      </c>
      <c r="I89" s="189" t="s">
        <v>24</v>
      </c>
      <c r="J89" s="189" t="s">
        <v>24</v>
      </c>
      <c r="K89" s="189" t="s">
        <v>24</v>
      </c>
      <c r="L89" s="189" t="s">
        <v>24</v>
      </c>
      <c r="M89" s="189" t="s">
        <v>24</v>
      </c>
      <c r="N89" s="189" t="s">
        <v>24</v>
      </c>
      <c r="O89" s="189" t="s">
        <v>24</v>
      </c>
      <c r="P89" s="189" t="s">
        <v>24</v>
      </c>
      <c r="Q89" s="189" t="s">
        <v>24</v>
      </c>
      <c r="R89" s="189" t="s">
        <v>24</v>
      </c>
      <c r="S89" s="189" t="s">
        <v>24</v>
      </c>
      <c r="T89" s="189" t="s">
        <v>24</v>
      </c>
      <c r="U89" s="189" t="s">
        <v>24</v>
      </c>
      <c r="V89" s="189" t="s">
        <v>24</v>
      </c>
      <c r="W89" s="189" t="s">
        <v>24</v>
      </c>
      <c r="X89" s="189">
        <v>1</v>
      </c>
      <c r="Y89" s="189" t="s">
        <v>24</v>
      </c>
      <c r="Z89" s="189" t="s">
        <v>24</v>
      </c>
      <c r="AA89" s="189" t="s">
        <v>24</v>
      </c>
      <c r="AB89" s="189" t="s">
        <v>24</v>
      </c>
      <c r="AC89" s="189" t="s">
        <v>24</v>
      </c>
      <c r="AD89" s="189" t="s">
        <v>24</v>
      </c>
      <c r="AE89" s="189" t="s">
        <v>24</v>
      </c>
      <c r="AF89" s="189" t="s">
        <v>24</v>
      </c>
      <c r="AG89" s="189" t="s">
        <v>24</v>
      </c>
      <c r="AH89" s="189" t="s">
        <v>24</v>
      </c>
      <c r="AI89" s="189" t="s">
        <v>24</v>
      </c>
      <c r="AJ89" s="189" t="s">
        <v>24</v>
      </c>
      <c r="AK89" s="189" t="s">
        <v>24</v>
      </c>
      <c r="AL89" s="189" t="s">
        <v>24</v>
      </c>
      <c r="AM89" s="15">
        <f t="shared" si="24"/>
        <v>0</v>
      </c>
      <c r="AN89" s="15">
        <f t="shared" si="25"/>
        <v>0</v>
      </c>
      <c r="AO89" s="15">
        <f t="shared" si="26"/>
        <v>0</v>
      </c>
      <c r="AP89" s="15">
        <f t="shared" si="27"/>
        <v>0</v>
      </c>
      <c r="AQ89" s="15">
        <f t="shared" si="28"/>
        <v>0</v>
      </c>
      <c r="AR89" s="15">
        <f t="shared" si="29"/>
        <v>0</v>
      </c>
      <c r="AS89" s="15">
        <f t="shared" si="30"/>
        <v>1</v>
      </c>
    </row>
    <row r="90" spans="1:45" x14ac:dyDescent="0.25">
      <c r="A90" s="8" t="s">
        <v>144</v>
      </c>
      <c r="B90" s="125" t="s">
        <v>145</v>
      </c>
      <c r="C90" s="7" t="s">
        <v>23</v>
      </c>
      <c r="D90" s="15" t="s">
        <v>24</v>
      </c>
      <c r="E90" s="15" t="s">
        <v>24</v>
      </c>
      <c r="F90" s="15" t="s">
        <v>24</v>
      </c>
      <c r="G90" s="15" t="s">
        <v>24</v>
      </c>
      <c r="H90" s="15" t="s">
        <v>24</v>
      </c>
      <c r="I90" s="15" t="s">
        <v>24</v>
      </c>
      <c r="J90" s="15" t="s">
        <v>24</v>
      </c>
      <c r="K90" s="15" t="s">
        <v>24</v>
      </c>
      <c r="L90" s="15" t="s">
        <v>24</v>
      </c>
      <c r="M90" s="15" t="s">
        <v>24</v>
      </c>
      <c r="N90" s="15" t="s">
        <v>24</v>
      </c>
      <c r="O90" s="15" t="s">
        <v>24</v>
      </c>
      <c r="P90" s="15" t="s">
        <v>24</v>
      </c>
      <c r="Q90" s="15" t="s">
        <v>24</v>
      </c>
      <c r="R90" s="15" t="s">
        <v>24</v>
      </c>
      <c r="S90" s="15" t="s">
        <v>24</v>
      </c>
      <c r="T90" s="15" t="s">
        <v>24</v>
      </c>
      <c r="U90" s="15" t="s">
        <v>24</v>
      </c>
      <c r="V90" s="15" t="s">
        <v>24</v>
      </c>
      <c r="W90" s="15" t="s">
        <v>24</v>
      </c>
      <c r="X90" s="15" t="s">
        <v>24</v>
      </c>
      <c r="Y90" s="15" t="s">
        <v>24</v>
      </c>
      <c r="Z90" s="15" t="s">
        <v>24</v>
      </c>
      <c r="AA90" s="15" t="s">
        <v>24</v>
      </c>
      <c r="AB90" s="15" t="s">
        <v>24</v>
      </c>
      <c r="AC90" s="15" t="s">
        <v>24</v>
      </c>
      <c r="AD90" s="15" t="s">
        <v>24</v>
      </c>
      <c r="AE90" s="15" t="s">
        <v>24</v>
      </c>
      <c r="AF90" s="15" t="s">
        <v>24</v>
      </c>
      <c r="AG90" s="15" t="s">
        <v>24</v>
      </c>
      <c r="AH90" s="15" t="s">
        <v>24</v>
      </c>
      <c r="AI90" s="15" t="s">
        <v>24</v>
      </c>
      <c r="AJ90" s="15" t="s">
        <v>24</v>
      </c>
      <c r="AK90" s="15" t="s">
        <v>24</v>
      </c>
      <c r="AL90" s="15" t="s">
        <v>24</v>
      </c>
      <c r="AM90" s="15">
        <f t="shared" si="24"/>
        <v>0</v>
      </c>
      <c r="AN90" s="15">
        <f t="shared" si="25"/>
        <v>0</v>
      </c>
      <c r="AO90" s="15">
        <f t="shared" si="26"/>
        <v>0</v>
      </c>
      <c r="AP90" s="15">
        <f t="shared" si="27"/>
        <v>0</v>
      </c>
      <c r="AQ90" s="15">
        <f t="shared" si="28"/>
        <v>0</v>
      </c>
      <c r="AR90" s="15">
        <f t="shared" si="29"/>
        <v>0</v>
      </c>
      <c r="AS90" s="15">
        <f t="shared" si="30"/>
        <v>0</v>
      </c>
    </row>
    <row r="91" spans="1:45" ht="31.5" x14ac:dyDescent="0.25">
      <c r="A91" s="8" t="s">
        <v>146</v>
      </c>
      <c r="B91" s="125" t="s">
        <v>147</v>
      </c>
      <c r="C91" s="7" t="s">
        <v>23</v>
      </c>
      <c r="D91" s="15" t="s">
        <v>24</v>
      </c>
      <c r="E91" s="15" t="s">
        <v>24</v>
      </c>
      <c r="F91" s="15" t="s">
        <v>24</v>
      </c>
      <c r="G91" s="15" t="s">
        <v>24</v>
      </c>
      <c r="H91" s="15" t="s">
        <v>24</v>
      </c>
      <c r="I91" s="15" t="s">
        <v>24</v>
      </c>
      <c r="J91" s="15" t="s">
        <v>24</v>
      </c>
      <c r="K91" s="15" t="s">
        <v>24</v>
      </c>
      <c r="L91" s="15" t="s">
        <v>24</v>
      </c>
      <c r="M91" s="15" t="s">
        <v>24</v>
      </c>
      <c r="N91" s="15" t="s">
        <v>24</v>
      </c>
      <c r="O91" s="15" t="s">
        <v>24</v>
      </c>
      <c r="P91" s="15" t="s">
        <v>24</v>
      </c>
      <c r="Q91" s="15" t="s">
        <v>24</v>
      </c>
      <c r="R91" s="15" t="s">
        <v>24</v>
      </c>
      <c r="S91" s="15" t="s">
        <v>24</v>
      </c>
      <c r="T91" s="15" t="s">
        <v>24</v>
      </c>
      <c r="U91" s="15" t="s">
        <v>24</v>
      </c>
      <c r="V91" s="15" t="s">
        <v>24</v>
      </c>
      <c r="W91" s="15" t="s">
        <v>24</v>
      </c>
      <c r="X91" s="15" t="s">
        <v>24</v>
      </c>
      <c r="Y91" s="15" t="s">
        <v>24</v>
      </c>
      <c r="Z91" s="15" t="s">
        <v>24</v>
      </c>
      <c r="AA91" s="15" t="s">
        <v>24</v>
      </c>
      <c r="AB91" s="15" t="s">
        <v>24</v>
      </c>
      <c r="AC91" s="15" t="s">
        <v>24</v>
      </c>
      <c r="AD91" s="15" t="s">
        <v>24</v>
      </c>
      <c r="AE91" s="15" t="s">
        <v>24</v>
      </c>
      <c r="AF91" s="15" t="s">
        <v>24</v>
      </c>
      <c r="AG91" s="15" t="s">
        <v>24</v>
      </c>
      <c r="AH91" s="15" t="s">
        <v>24</v>
      </c>
      <c r="AI91" s="15" t="s">
        <v>24</v>
      </c>
      <c r="AJ91" s="15" t="s">
        <v>24</v>
      </c>
      <c r="AK91" s="15" t="s">
        <v>24</v>
      </c>
      <c r="AL91" s="15" t="s">
        <v>24</v>
      </c>
      <c r="AM91" s="15">
        <f t="shared" si="24"/>
        <v>0</v>
      </c>
      <c r="AN91" s="15">
        <f t="shared" si="25"/>
        <v>0</v>
      </c>
      <c r="AO91" s="15">
        <f t="shared" si="26"/>
        <v>0</v>
      </c>
      <c r="AP91" s="15">
        <f t="shared" si="27"/>
        <v>0</v>
      </c>
      <c r="AQ91" s="15">
        <f t="shared" si="28"/>
        <v>0</v>
      </c>
      <c r="AR91" s="15">
        <f t="shared" si="29"/>
        <v>0</v>
      </c>
      <c r="AS91" s="15">
        <f t="shared" si="30"/>
        <v>0</v>
      </c>
    </row>
    <row r="92" spans="1:45" ht="31.5" x14ac:dyDescent="0.25">
      <c r="A92" s="194" t="s">
        <v>148</v>
      </c>
      <c r="B92" s="195" t="s">
        <v>171</v>
      </c>
      <c r="C92" s="194" t="s">
        <v>172</v>
      </c>
      <c r="D92" s="189" t="s">
        <v>24</v>
      </c>
      <c r="E92" s="189" t="s">
        <v>24</v>
      </c>
      <c r="F92" s="189" t="s">
        <v>24</v>
      </c>
      <c r="G92" s="189" t="s">
        <v>24</v>
      </c>
      <c r="H92" s="189" t="s">
        <v>24</v>
      </c>
      <c r="I92" s="189" t="s">
        <v>24</v>
      </c>
      <c r="J92" s="189" t="s">
        <v>24</v>
      </c>
      <c r="K92" s="189" t="s">
        <v>24</v>
      </c>
      <c r="L92" s="189" t="s">
        <v>24</v>
      </c>
      <c r="M92" s="189" t="s">
        <v>24</v>
      </c>
      <c r="N92" s="189" t="s">
        <v>24</v>
      </c>
      <c r="O92" s="189" t="s">
        <v>24</v>
      </c>
      <c r="P92" s="189" t="s">
        <v>24</v>
      </c>
      <c r="Q92" s="189" t="s">
        <v>24</v>
      </c>
      <c r="R92" s="189" t="s">
        <v>24</v>
      </c>
      <c r="S92" s="189" t="s">
        <v>24</v>
      </c>
      <c r="T92" s="189" t="s">
        <v>24</v>
      </c>
      <c r="U92" s="189" t="s">
        <v>24</v>
      </c>
      <c r="V92" s="189" t="s">
        <v>24</v>
      </c>
      <c r="W92" s="189" t="s">
        <v>24</v>
      </c>
      <c r="X92" s="189" t="s">
        <v>24</v>
      </c>
      <c r="Y92" s="189" t="s">
        <v>24</v>
      </c>
      <c r="Z92" s="189" t="s">
        <v>24</v>
      </c>
      <c r="AA92" s="189" t="s">
        <v>24</v>
      </c>
      <c r="AB92" s="189" t="s">
        <v>24</v>
      </c>
      <c r="AC92" s="189" t="s">
        <v>24</v>
      </c>
      <c r="AD92" s="189" t="s">
        <v>24</v>
      </c>
      <c r="AE92" s="189" t="s">
        <v>24</v>
      </c>
      <c r="AF92" s="189" t="s">
        <v>24</v>
      </c>
      <c r="AG92" s="189" t="s">
        <v>24</v>
      </c>
      <c r="AH92" s="189" t="s">
        <v>24</v>
      </c>
      <c r="AI92" s="189" t="s">
        <v>24</v>
      </c>
      <c r="AJ92" s="189" t="s">
        <v>24</v>
      </c>
      <c r="AK92" s="189" t="s">
        <v>24</v>
      </c>
      <c r="AL92" s="189" t="s">
        <v>24</v>
      </c>
      <c r="AM92" s="15">
        <f t="shared" si="24"/>
        <v>0</v>
      </c>
      <c r="AN92" s="15">
        <f t="shared" si="25"/>
        <v>0</v>
      </c>
      <c r="AO92" s="15">
        <f t="shared" si="26"/>
        <v>0</v>
      </c>
      <c r="AP92" s="15">
        <f t="shared" si="27"/>
        <v>0</v>
      </c>
      <c r="AQ92" s="15">
        <f t="shared" si="28"/>
        <v>0</v>
      </c>
      <c r="AR92" s="15">
        <f t="shared" si="29"/>
        <v>0</v>
      </c>
      <c r="AS92" s="15">
        <f t="shared" si="30"/>
        <v>0</v>
      </c>
    </row>
    <row r="93" spans="1:45" x14ac:dyDescent="0.25">
      <c r="A93" s="194" t="s">
        <v>149</v>
      </c>
      <c r="B93" s="195" t="s">
        <v>173</v>
      </c>
      <c r="C93" s="194" t="s">
        <v>174</v>
      </c>
      <c r="D93" s="189" t="s">
        <v>24</v>
      </c>
      <c r="E93" s="189" t="s">
        <v>24</v>
      </c>
      <c r="F93" s="189" t="s">
        <v>24</v>
      </c>
      <c r="G93" s="189" t="s">
        <v>24</v>
      </c>
      <c r="H93" s="189" t="s">
        <v>24</v>
      </c>
      <c r="I93" s="189" t="s">
        <v>24</v>
      </c>
      <c r="J93" s="189" t="s">
        <v>24</v>
      </c>
      <c r="K93" s="189" t="s">
        <v>24</v>
      </c>
      <c r="L93" s="189" t="s">
        <v>24</v>
      </c>
      <c r="M93" s="189" t="s">
        <v>24</v>
      </c>
      <c r="N93" s="189" t="s">
        <v>24</v>
      </c>
      <c r="O93" s="189" t="s">
        <v>24</v>
      </c>
      <c r="P93" s="189" t="s">
        <v>24</v>
      </c>
      <c r="Q93" s="189" t="s">
        <v>24</v>
      </c>
      <c r="R93" s="189" t="s">
        <v>24</v>
      </c>
      <c r="S93" s="189" t="s">
        <v>24</v>
      </c>
      <c r="T93" s="189" t="s">
        <v>24</v>
      </c>
      <c r="U93" s="189" t="s">
        <v>24</v>
      </c>
      <c r="V93" s="189" t="s">
        <v>24</v>
      </c>
      <c r="W93" s="189" t="s">
        <v>24</v>
      </c>
      <c r="X93" s="189" t="s">
        <v>24</v>
      </c>
      <c r="Y93" s="189" t="s">
        <v>24</v>
      </c>
      <c r="Z93" s="189" t="s">
        <v>24</v>
      </c>
      <c r="AA93" s="189" t="s">
        <v>24</v>
      </c>
      <c r="AB93" s="189" t="s">
        <v>24</v>
      </c>
      <c r="AC93" s="189" t="s">
        <v>24</v>
      </c>
      <c r="AD93" s="189" t="s">
        <v>24</v>
      </c>
      <c r="AE93" s="189" t="s">
        <v>24</v>
      </c>
      <c r="AF93" s="189" t="s">
        <v>24</v>
      </c>
      <c r="AG93" s="189" t="s">
        <v>24</v>
      </c>
      <c r="AH93" s="189" t="s">
        <v>24</v>
      </c>
      <c r="AI93" s="189" t="s">
        <v>24</v>
      </c>
      <c r="AJ93" s="189" t="s">
        <v>24</v>
      </c>
      <c r="AK93" s="189" t="s">
        <v>24</v>
      </c>
      <c r="AL93" s="189" t="s">
        <v>24</v>
      </c>
      <c r="AM93" s="15">
        <f t="shared" si="24"/>
        <v>0</v>
      </c>
      <c r="AN93" s="15">
        <f t="shared" si="25"/>
        <v>0</v>
      </c>
      <c r="AO93" s="15">
        <f t="shared" si="26"/>
        <v>0</v>
      </c>
      <c r="AP93" s="15">
        <f t="shared" si="27"/>
        <v>0</v>
      </c>
      <c r="AQ93" s="15">
        <f t="shared" si="28"/>
        <v>0</v>
      </c>
      <c r="AR93" s="15">
        <f t="shared" si="29"/>
        <v>0</v>
      </c>
      <c r="AS93" s="15">
        <f t="shared" si="30"/>
        <v>0</v>
      </c>
    </row>
    <row r="94" spans="1:45" x14ac:dyDescent="0.25">
      <c r="A94" s="194" t="s">
        <v>150</v>
      </c>
      <c r="B94" s="195" t="s">
        <v>472</v>
      </c>
      <c r="C94" s="194" t="s">
        <v>481</v>
      </c>
      <c r="D94" s="189" t="s">
        <v>24</v>
      </c>
      <c r="E94" s="189" t="s">
        <v>24</v>
      </c>
      <c r="F94" s="189" t="s">
        <v>24</v>
      </c>
      <c r="G94" s="189" t="s">
        <v>24</v>
      </c>
      <c r="H94" s="189" t="s">
        <v>24</v>
      </c>
      <c r="I94" s="189" t="s">
        <v>24</v>
      </c>
      <c r="J94" s="189" t="s">
        <v>24</v>
      </c>
      <c r="K94" s="189" t="s">
        <v>24</v>
      </c>
      <c r="L94" s="189" t="s">
        <v>24</v>
      </c>
      <c r="M94" s="189" t="s">
        <v>24</v>
      </c>
      <c r="N94" s="189" t="s">
        <v>24</v>
      </c>
      <c r="O94" s="189" t="s">
        <v>24</v>
      </c>
      <c r="P94" s="189" t="s">
        <v>24</v>
      </c>
      <c r="Q94" s="189" t="s">
        <v>24</v>
      </c>
      <c r="R94" s="189" t="s">
        <v>24</v>
      </c>
      <c r="S94" s="189" t="s">
        <v>24</v>
      </c>
      <c r="T94" s="189" t="s">
        <v>24</v>
      </c>
      <c r="U94" s="189" t="s">
        <v>24</v>
      </c>
      <c r="V94" s="189" t="s">
        <v>24</v>
      </c>
      <c r="W94" s="189" t="s">
        <v>24</v>
      </c>
      <c r="X94" s="189" t="s">
        <v>24</v>
      </c>
      <c r="Y94" s="189" t="s">
        <v>24</v>
      </c>
      <c r="Z94" s="189" t="s">
        <v>24</v>
      </c>
      <c r="AA94" s="189" t="s">
        <v>24</v>
      </c>
      <c r="AB94" s="189" t="s">
        <v>24</v>
      </c>
      <c r="AC94" s="189" t="s">
        <v>24</v>
      </c>
      <c r="AD94" s="189" t="s">
        <v>24</v>
      </c>
      <c r="AE94" s="189" t="s">
        <v>24</v>
      </c>
      <c r="AF94" s="189" t="s">
        <v>24</v>
      </c>
      <c r="AG94" s="189" t="s">
        <v>24</v>
      </c>
      <c r="AH94" s="189" t="s">
        <v>24</v>
      </c>
      <c r="AI94" s="189" t="s">
        <v>24</v>
      </c>
      <c r="AJ94" s="189" t="s">
        <v>24</v>
      </c>
      <c r="AK94" s="189" t="s">
        <v>24</v>
      </c>
      <c r="AL94" s="189" t="s">
        <v>24</v>
      </c>
      <c r="AM94" s="15">
        <f t="shared" si="24"/>
        <v>0</v>
      </c>
      <c r="AN94" s="15">
        <f t="shared" si="25"/>
        <v>0</v>
      </c>
      <c r="AO94" s="15">
        <f t="shared" si="26"/>
        <v>0</v>
      </c>
      <c r="AP94" s="15">
        <f t="shared" si="27"/>
        <v>0</v>
      </c>
      <c r="AQ94" s="15">
        <f t="shared" si="28"/>
        <v>0</v>
      </c>
      <c r="AR94" s="15">
        <f t="shared" si="29"/>
        <v>0</v>
      </c>
      <c r="AS94" s="15">
        <f t="shared" si="30"/>
        <v>0</v>
      </c>
    </row>
    <row r="95" spans="1:45" x14ac:dyDescent="0.25">
      <c r="A95" s="194" t="s">
        <v>151</v>
      </c>
      <c r="B95" s="195" t="s">
        <v>500</v>
      </c>
      <c r="C95" s="194" t="s">
        <v>501</v>
      </c>
      <c r="D95" s="189" t="s">
        <v>24</v>
      </c>
      <c r="E95" s="189" t="s">
        <v>24</v>
      </c>
      <c r="F95" s="189" t="s">
        <v>24</v>
      </c>
      <c r="G95" s="189" t="s">
        <v>24</v>
      </c>
      <c r="H95" s="189" t="s">
        <v>24</v>
      </c>
      <c r="I95" s="189" t="s">
        <v>24</v>
      </c>
      <c r="J95" s="189" t="s">
        <v>24</v>
      </c>
      <c r="K95" s="189" t="s">
        <v>24</v>
      </c>
      <c r="L95" s="189" t="s">
        <v>24</v>
      </c>
      <c r="M95" s="189" t="s">
        <v>24</v>
      </c>
      <c r="N95" s="189" t="s">
        <v>24</v>
      </c>
      <c r="O95" s="189" t="s">
        <v>24</v>
      </c>
      <c r="P95" s="189" t="s">
        <v>24</v>
      </c>
      <c r="Q95" s="189" t="s">
        <v>24</v>
      </c>
      <c r="R95" s="189" t="s">
        <v>24</v>
      </c>
      <c r="S95" s="189" t="s">
        <v>24</v>
      </c>
      <c r="T95" s="189" t="s">
        <v>24</v>
      </c>
      <c r="U95" s="189" t="s">
        <v>24</v>
      </c>
      <c r="V95" s="189" t="s">
        <v>24</v>
      </c>
      <c r="W95" s="189" t="s">
        <v>24</v>
      </c>
      <c r="X95" s="189" t="s">
        <v>24</v>
      </c>
      <c r="Y95" s="189" t="s">
        <v>24</v>
      </c>
      <c r="Z95" s="189" t="s">
        <v>24</v>
      </c>
      <c r="AA95" s="189" t="s">
        <v>24</v>
      </c>
      <c r="AB95" s="189" t="s">
        <v>24</v>
      </c>
      <c r="AC95" s="189" t="s">
        <v>24</v>
      </c>
      <c r="AD95" s="189" t="s">
        <v>24</v>
      </c>
      <c r="AE95" s="189" t="s">
        <v>24</v>
      </c>
      <c r="AF95" s="189" t="s">
        <v>24</v>
      </c>
      <c r="AG95" s="189" t="s">
        <v>24</v>
      </c>
      <c r="AH95" s="189" t="s">
        <v>24</v>
      </c>
      <c r="AI95" s="189" t="s">
        <v>24</v>
      </c>
      <c r="AJ95" s="189" t="s">
        <v>24</v>
      </c>
      <c r="AK95" s="189" t="s">
        <v>24</v>
      </c>
      <c r="AL95" s="189" t="s">
        <v>24</v>
      </c>
      <c r="AM95" s="15">
        <f t="shared" si="24"/>
        <v>0</v>
      </c>
      <c r="AN95" s="15">
        <f t="shared" si="25"/>
        <v>0</v>
      </c>
      <c r="AO95" s="15">
        <f t="shared" si="26"/>
        <v>0</v>
      </c>
      <c r="AP95" s="15">
        <f t="shared" si="27"/>
        <v>0</v>
      </c>
      <c r="AQ95" s="15">
        <f t="shared" si="28"/>
        <v>0</v>
      </c>
      <c r="AR95" s="15">
        <f t="shared" si="29"/>
        <v>0</v>
      </c>
      <c r="AS95" s="15">
        <f t="shared" si="30"/>
        <v>0</v>
      </c>
    </row>
    <row r="96" spans="1:45" ht="47.25" x14ac:dyDescent="0.25">
      <c r="A96" s="194" t="s">
        <v>152</v>
      </c>
      <c r="B96" s="195" t="s">
        <v>502</v>
      </c>
      <c r="C96" s="194" t="s">
        <v>503</v>
      </c>
      <c r="D96" s="189" t="s">
        <v>24</v>
      </c>
      <c r="E96" s="189" t="s">
        <v>24</v>
      </c>
      <c r="F96" s="189" t="s">
        <v>24</v>
      </c>
      <c r="G96" s="189" t="s">
        <v>24</v>
      </c>
      <c r="H96" s="189" t="s">
        <v>24</v>
      </c>
      <c r="I96" s="189" t="s">
        <v>24</v>
      </c>
      <c r="J96" s="189" t="s">
        <v>24</v>
      </c>
      <c r="K96" s="189" t="s">
        <v>24</v>
      </c>
      <c r="L96" s="189" t="s">
        <v>24</v>
      </c>
      <c r="M96" s="189" t="s">
        <v>24</v>
      </c>
      <c r="N96" s="189" t="s">
        <v>24</v>
      </c>
      <c r="O96" s="189" t="s">
        <v>24</v>
      </c>
      <c r="P96" s="189" t="s">
        <v>24</v>
      </c>
      <c r="Q96" s="189" t="s">
        <v>24</v>
      </c>
      <c r="R96" s="189" t="s">
        <v>24</v>
      </c>
      <c r="S96" s="189" t="s">
        <v>24</v>
      </c>
      <c r="T96" s="189" t="s">
        <v>24</v>
      </c>
      <c r="U96" s="189" t="s">
        <v>24</v>
      </c>
      <c r="V96" s="189" t="s">
        <v>24</v>
      </c>
      <c r="W96" s="189" t="s">
        <v>24</v>
      </c>
      <c r="X96" s="189" t="s">
        <v>24</v>
      </c>
      <c r="Y96" s="189" t="s">
        <v>24</v>
      </c>
      <c r="Z96" s="189" t="s">
        <v>24</v>
      </c>
      <c r="AA96" s="189" t="s">
        <v>24</v>
      </c>
      <c r="AB96" s="189" t="s">
        <v>24</v>
      </c>
      <c r="AC96" s="189" t="s">
        <v>24</v>
      </c>
      <c r="AD96" s="189" t="s">
        <v>24</v>
      </c>
      <c r="AE96" s="189" t="s">
        <v>24</v>
      </c>
      <c r="AF96" s="189" t="s">
        <v>24</v>
      </c>
      <c r="AG96" s="189" t="s">
        <v>24</v>
      </c>
      <c r="AH96" s="189" t="s">
        <v>24</v>
      </c>
      <c r="AI96" s="189" t="s">
        <v>24</v>
      </c>
      <c r="AJ96" s="189" t="s">
        <v>24</v>
      </c>
      <c r="AK96" s="189" t="s">
        <v>24</v>
      </c>
      <c r="AL96" s="189" t="s">
        <v>24</v>
      </c>
      <c r="AM96" s="15">
        <f t="shared" si="24"/>
        <v>0</v>
      </c>
      <c r="AN96" s="15">
        <f t="shared" si="25"/>
        <v>0</v>
      </c>
      <c r="AO96" s="15">
        <f t="shared" si="26"/>
        <v>0</v>
      </c>
      <c r="AP96" s="15">
        <f t="shared" si="27"/>
        <v>0</v>
      </c>
      <c r="AQ96" s="15">
        <f t="shared" si="28"/>
        <v>0</v>
      </c>
      <c r="AR96" s="15">
        <f t="shared" si="29"/>
        <v>0</v>
      </c>
      <c r="AS96" s="15">
        <f t="shared" si="30"/>
        <v>0</v>
      </c>
    </row>
    <row r="97" spans="1:45" ht="31.5" x14ac:dyDescent="0.25">
      <c r="A97" s="194" t="s">
        <v>153</v>
      </c>
      <c r="B97" s="195" t="s">
        <v>504</v>
      </c>
      <c r="C97" s="194" t="s">
        <v>505</v>
      </c>
      <c r="D97" s="189" t="s">
        <v>24</v>
      </c>
      <c r="E97" s="189" t="s">
        <v>24</v>
      </c>
      <c r="F97" s="189" t="s">
        <v>24</v>
      </c>
      <c r="G97" s="189" t="s">
        <v>24</v>
      </c>
      <c r="H97" s="189" t="s">
        <v>24</v>
      </c>
      <c r="I97" s="189" t="s">
        <v>24</v>
      </c>
      <c r="J97" s="189" t="s">
        <v>24</v>
      </c>
      <c r="K97" s="189" t="s">
        <v>24</v>
      </c>
      <c r="L97" s="189" t="s">
        <v>24</v>
      </c>
      <c r="M97" s="189" t="s">
        <v>24</v>
      </c>
      <c r="N97" s="189" t="s">
        <v>24</v>
      </c>
      <c r="O97" s="189" t="s">
        <v>24</v>
      </c>
      <c r="P97" s="189" t="s">
        <v>24</v>
      </c>
      <c r="Q97" s="189" t="s">
        <v>24</v>
      </c>
      <c r="R97" s="189" t="s">
        <v>24</v>
      </c>
      <c r="S97" s="189" t="s">
        <v>24</v>
      </c>
      <c r="T97" s="189" t="s">
        <v>24</v>
      </c>
      <c r="U97" s="189" t="s">
        <v>24</v>
      </c>
      <c r="V97" s="189" t="s">
        <v>24</v>
      </c>
      <c r="W97" s="189" t="s">
        <v>24</v>
      </c>
      <c r="X97" s="189" t="s">
        <v>24</v>
      </c>
      <c r="Y97" s="189" t="s">
        <v>24</v>
      </c>
      <c r="Z97" s="189" t="s">
        <v>24</v>
      </c>
      <c r="AA97" s="189" t="s">
        <v>24</v>
      </c>
      <c r="AB97" s="189" t="s">
        <v>24</v>
      </c>
      <c r="AC97" s="189" t="s">
        <v>24</v>
      </c>
      <c r="AD97" s="189" t="s">
        <v>24</v>
      </c>
      <c r="AE97" s="189" t="s">
        <v>24</v>
      </c>
      <c r="AF97" s="189" t="s">
        <v>24</v>
      </c>
      <c r="AG97" s="189" t="s">
        <v>24</v>
      </c>
      <c r="AH97" s="189" t="s">
        <v>24</v>
      </c>
      <c r="AI97" s="189" t="s">
        <v>24</v>
      </c>
      <c r="AJ97" s="189" t="s">
        <v>24</v>
      </c>
      <c r="AK97" s="189" t="s">
        <v>24</v>
      </c>
      <c r="AL97" s="189" t="s">
        <v>24</v>
      </c>
      <c r="AM97" s="15">
        <f t="shared" si="24"/>
        <v>0</v>
      </c>
      <c r="AN97" s="15">
        <f t="shared" si="25"/>
        <v>0</v>
      </c>
      <c r="AO97" s="15">
        <f t="shared" si="26"/>
        <v>0</v>
      </c>
      <c r="AP97" s="15">
        <f t="shared" si="27"/>
        <v>0</v>
      </c>
      <c r="AQ97" s="15">
        <f t="shared" si="28"/>
        <v>0</v>
      </c>
      <c r="AR97" s="15">
        <f t="shared" si="29"/>
        <v>0</v>
      </c>
      <c r="AS97" s="15">
        <f t="shared" si="30"/>
        <v>0</v>
      </c>
    </row>
    <row r="98" spans="1:45" x14ac:dyDescent="0.25">
      <c r="A98" s="11" t="s">
        <v>154</v>
      </c>
      <c r="B98" s="12" t="s">
        <v>155</v>
      </c>
      <c r="C98" s="13" t="s">
        <v>23</v>
      </c>
      <c r="D98" s="15" t="s">
        <v>24</v>
      </c>
      <c r="E98" s="15" t="s">
        <v>24</v>
      </c>
      <c r="F98" s="15" t="s">
        <v>24</v>
      </c>
      <c r="G98" s="15" t="s">
        <v>24</v>
      </c>
      <c r="H98" s="15" t="s">
        <v>24</v>
      </c>
      <c r="I98" s="15" t="s">
        <v>24</v>
      </c>
      <c r="J98" s="15" t="s">
        <v>24</v>
      </c>
      <c r="K98" s="15" t="s">
        <v>24</v>
      </c>
      <c r="L98" s="15" t="s">
        <v>24</v>
      </c>
      <c r="M98" s="15" t="s">
        <v>24</v>
      </c>
      <c r="N98" s="15" t="s">
        <v>24</v>
      </c>
      <c r="O98" s="15" t="s">
        <v>24</v>
      </c>
      <c r="P98" s="15" t="s">
        <v>24</v>
      </c>
      <c r="Q98" s="15" t="s">
        <v>24</v>
      </c>
      <c r="R98" s="15" t="s">
        <v>24</v>
      </c>
      <c r="S98" s="15" t="s">
        <v>24</v>
      </c>
      <c r="T98" s="15" t="s">
        <v>24</v>
      </c>
      <c r="U98" s="15" t="s">
        <v>24</v>
      </c>
      <c r="V98" s="15" t="s">
        <v>24</v>
      </c>
      <c r="W98" s="15" t="s">
        <v>24</v>
      </c>
      <c r="X98" s="15" t="s">
        <v>24</v>
      </c>
      <c r="Y98" s="15" t="s">
        <v>24</v>
      </c>
      <c r="Z98" s="15" t="s">
        <v>24</v>
      </c>
      <c r="AA98" s="15" t="s">
        <v>24</v>
      </c>
      <c r="AB98" s="15" t="s">
        <v>24</v>
      </c>
      <c r="AC98" s="15" t="s">
        <v>24</v>
      </c>
      <c r="AD98" s="15" t="s">
        <v>24</v>
      </c>
      <c r="AE98" s="15" t="s">
        <v>24</v>
      </c>
      <c r="AF98" s="15" t="s">
        <v>24</v>
      </c>
      <c r="AG98" s="15" t="s">
        <v>24</v>
      </c>
      <c r="AH98" s="15" t="s">
        <v>24</v>
      </c>
      <c r="AI98" s="15" t="s">
        <v>24</v>
      </c>
      <c r="AJ98" s="15" t="s">
        <v>24</v>
      </c>
      <c r="AK98" s="15" t="s">
        <v>24</v>
      </c>
      <c r="AL98" s="15" t="s">
        <v>24</v>
      </c>
      <c r="AM98" s="15">
        <f t="shared" si="24"/>
        <v>0</v>
      </c>
      <c r="AN98" s="15">
        <f t="shared" si="25"/>
        <v>0</v>
      </c>
      <c r="AO98" s="15">
        <f t="shared" si="26"/>
        <v>0</v>
      </c>
      <c r="AP98" s="15">
        <f t="shared" si="27"/>
        <v>0</v>
      </c>
      <c r="AQ98" s="15">
        <f t="shared" si="28"/>
        <v>0</v>
      </c>
      <c r="AR98" s="15">
        <f t="shared" si="29"/>
        <v>0</v>
      </c>
      <c r="AS98" s="15">
        <f t="shared" si="30"/>
        <v>0</v>
      </c>
    </row>
    <row r="99" spans="1:45" ht="31.5" x14ac:dyDescent="0.25">
      <c r="A99" s="196" t="s">
        <v>156</v>
      </c>
      <c r="B99" s="199" t="s">
        <v>175</v>
      </c>
      <c r="C99" s="196" t="s">
        <v>176</v>
      </c>
      <c r="D99" s="189" t="s">
        <v>24</v>
      </c>
      <c r="E99" s="189" t="s">
        <v>24</v>
      </c>
      <c r="F99" s="189" t="s">
        <v>24</v>
      </c>
      <c r="G99" s="189" t="s">
        <v>24</v>
      </c>
      <c r="H99" s="189" t="s">
        <v>24</v>
      </c>
      <c r="I99" s="189" t="s">
        <v>24</v>
      </c>
      <c r="J99" s="189" t="s">
        <v>24</v>
      </c>
      <c r="K99" s="189" t="s">
        <v>24</v>
      </c>
      <c r="L99" s="189" t="s">
        <v>24</v>
      </c>
      <c r="M99" s="189" t="s">
        <v>24</v>
      </c>
      <c r="N99" s="189" t="s">
        <v>24</v>
      </c>
      <c r="O99" s="189" t="s">
        <v>24</v>
      </c>
      <c r="P99" s="189" t="s">
        <v>24</v>
      </c>
      <c r="Q99" s="189" t="s">
        <v>24</v>
      </c>
      <c r="R99" s="189" t="s">
        <v>24</v>
      </c>
      <c r="S99" s="189" t="s">
        <v>24</v>
      </c>
      <c r="T99" s="189" t="s">
        <v>24</v>
      </c>
      <c r="U99" s="189" t="s">
        <v>24</v>
      </c>
      <c r="V99" s="189" t="s">
        <v>24</v>
      </c>
      <c r="W99" s="189" t="s">
        <v>24</v>
      </c>
      <c r="X99" s="189" t="s">
        <v>24</v>
      </c>
      <c r="Y99" s="189" t="s">
        <v>24</v>
      </c>
      <c r="Z99" s="189" t="s">
        <v>24</v>
      </c>
      <c r="AA99" s="189" t="s">
        <v>24</v>
      </c>
      <c r="AB99" s="189" t="s">
        <v>24</v>
      </c>
      <c r="AC99" s="189" t="s">
        <v>24</v>
      </c>
      <c r="AD99" s="189" t="s">
        <v>24</v>
      </c>
      <c r="AE99" s="189" t="s">
        <v>24</v>
      </c>
      <c r="AF99" s="189" t="s">
        <v>24</v>
      </c>
      <c r="AG99" s="189" t="s">
        <v>24</v>
      </c>
      <c r="AH99" s="189" t="s">
        <v>24</v>
      </c>
      <c r="AI99" s="189" t="s">
        <v>24</v>
      </c>
      <c r="AJ99" s="189" t="s">
        <v>24</v>
      </c>
      <c r="AK99" s="189" t="s">
        <v>24</v>
      </c>
      <c r="AL99" s="189" t="s">
        <v>24</v>
      </c>
      <c r="AM99" s="15">
        <f t="shared" si="24"/>
        <v>0</v>
      </c>
      <c r="AN99" s="15">
        <f t="shared" si="25"/>
        <v>0</v>
      </c>
      <c r="AO99" s="15">
        <f t="shared" si="26"/>
        <v>0</v>
      </c>
      <c r="AP99" s="15">
        <f t="shared" si="27"/>
        <v>0</v>
      </c>
      <c r="AQ99" s="15">
        <f t="shared" si="28"/>
        <v>0</v>
      </c>
      <c r="AR99" s="15">
        <f t="shared" si="29"/>
        <v>0</v>
      </c>
      <c r="AS99" s="15">
        <f t="shared" si="30"/>
        <v>0</v>
      </c>
    </row>
    <row r="100" spans="1:45" ht="31.5" x14ac:dyDescent="0.25">
      <c r="A100" s="196" t="s">
        <v>157</v>
      </c>
      <c r="B100" s="199" t="s">
        <v>452</v>
      </c>
      <c r="C100" s="196" t="s">
        <v>453</v>
      </c>
      <c r="D100" s="189" t="s">
        <v>24</v>
      </c>
      <c r="E100" s="189" t="s">
        <v>24</v>
      </c>
      <c r="F100" s="189" t="s">
        <v>24</v>
      </c>
      <c r="G100" s="189" t="s">
        <v>24</v>
      </c>
      <c r="H100" s="189" t="s">
        <v>24</v>
      </c>
      <c r="I100" s="189" t="s">
        <v>24</v>
      </c>
      <c r="J100" s="189" t="s">
        <v>24</v>
      </c>
      <c r="K100" s="189" t="s">
        <v>24</v>
      </c>
      <c r="L100" s="189" t="s">
        <v>24</v>
      </c>
      <c r="M100" s="189" t="s">
        <v>24</v>
      </c>
      <c r="N100" s="189" t="s">
        <v>24</v>
      </c>
      <c r="O100" s="189" t="s">
        <v>24</v>
      </c>
      <c r="P100" s="189" t="s">
        <v>24</v>
      </c>
      <c r="Q100" s="189" t="s">
        <v>24</v>
      </c>
      <c r="R100" s="189" t="s">
        <v>24</v>
      </c>
      <c r="S100" s="189" t="s">
        <v>24</v>
      </c>
      <c r="T100" s="189" t="s">
        <v>24</v>
      </c>
      <c r="U100" s="189" t="s">
        <v>24</v>
      </c>
      <c r="V100" s="189" t="s">
        <v>24</v>
      </c>
      <c r="W100" s="189" t="s">
        <v>24</v>
      </c>
      <c r="X100" s="189" t="s">
        <v>24</v>
      </c>
      <c r="Y100" s="189" t="s">
        <v>24</v>
      </c>
      <c r="Z100" s="189" t="s">
        <v>24</v>
      </c>
      <c r="AA100" s="189" t="s">
        <v>24</v>
      </c>
      <c r="AB100" s="189" t="s">
        <v>24</v>
      </c>
      <c r="AC100" s="189" t="s">
        <v>24</v>
      </c>
      <c r="AD100" s="189" t="s">
        <v>24</v>
      </c>
      <c r="AE100" s="189" t="s">
        <v>24</v>
      </c>
      <c r="AF100" s="189" t="s">
        <v>24</v>
      </c>
      <c r="AG100" s="189" t="s">
        <v>24</v>
      </c>
      <c r="AH100" s="189" t="s">
        <v>24</v>
      </c>
      <c r="AI100" s="189" t="s">
        <v>24</v>
      </c>
      <c r="AJ100" s="189" t="s">
        <v>24</v>
      </c>
      <c r="AK100" s="189" t="s">
        <v>24</v>
      </c>
      <c r="AL100" s="189" t="s">
        <v>24</v>
      </c>
      <c r="AM100" s="15">
        <f t="shared" si="24"/>
        <v>0</v>
      </c>
      <c r="AN100" s="15">
        <f t="shared" si="25"/>
        <v>0</v>
      </c>
      <c r="AO100" s="15">
        <f t="shared" si="26"/>
        <v>0</v>
      </c>
      <c r="AP100" s="15">
        <f t="shared" si="27"/>
        <v>0</v>
      </c>
      <c r="AQ100" s="15">
        <f t="shared" si="28"/>
        <v>0</v>
      </c>
      <c r="AR100" s="15">
        <f t="shared" si="29"/>
        <v>0</v>
      </c>
      <c r="AS100" s="15">
        <f t="shared" si="30"/>
        <v>0</v>
      </c>
    </row>
    <row r="101" spans="1:45" ht="31.5" x14ac:dyDescent="0.25">
      <c r="A101" s="8" t="s">
        <v>158</v>
      </c>
      <c r="B101" s="125" t="s">
        <v>159</v>
      </c>
      <c r="C101" s="7" t="s">
        <v>23</v>
      </c>
      <c r="D101" s="15" t="s">
        <v>24</v>
      </c>
      <c r="E101" s="15" t="s">
        <v>24</v>
      </c>
      <c r="F101" s="15" t="s">
        <v>24</v>
      </c>
      <c r="G101" s="15" t="s">
        <v>24</v>
      </c>
      <c r="H101" s="15" t="s">
        <v>24</v>
      </c>
      <c r="I101" s="15" t="s">
        <v>24</v>
      </c>
      <c r="J101" s="15" t="s">
        <v>24</v>
      </c>
      <c r="K101" s="15" t="s">
        <v>24</v>
      </c>
      <c r="L101" s="15" t="s">
        <v>24</v>
      </c>
      <c r="M101" s="15" t="s">
        <v>24</v>
      </c>
      <c r="N101" s="15" t="s">
        <v>24</v>
      </c>
      <c r="O101" s="15" t="s">
        <v>24</v>
      </c>
      <c r="P101" s="15" t="s">
        <v>24</v>
      </c>
      <c r="Q101" s="15" t="s">
        <v>24</v>
      </c>
      <c r="R101" s="15" t="s">
        <v>24</v>
      </c>
      <c r="S101" s="15" t="s">
        <v>24</v>
      </c>
      <c r="T101" s="15" t="s">
        <v>24</v>
      </c>
      <c r="U101" s="15" t="s">
        <v>24</v>
      </c>
      <c r="V101" s="15" t="s">
        <v>24</v>
      </c>
      <c r="W101" s="15" t="s">
        <v>24</v>
      </c>
      <c r="X101" s="15" t="s">
        <v>24</v>
      </c>
      <c r="Y101" s="15" t="s">
        <v>24</v>
      </c>
      <c r="Z101" s="15" t="s">
        <v>24</v>
      </c>
      <c r="AA101" s="15" t="s">
        <v>24</v>
      </c>
      <c r="AB101" s="15" t="s">
        <v>24</v>
      </c>
      <c r="AC101" s="15" t="s">
        <v>24</v>
      </c>
      <c r="AD101" s="15" t="s">
        <v>24</v>
      </c>
      <c r="AE101" s="15" t="s">
        <v>24</v>
      </c>
      <c r="AF101" s="15" t="s">
        <v>24</v>
      </c>
      <c r="AG101" s="15" t="s">
        <v>24</v>
      </c>
      <c r="AH101" s="15" t="s">
        <v>24</v>
      </c>
      <c r="AI101" s="15" t="s">
        <v>24</v>
      </c>
      <c r="AJ101" s="15" t="s">
        <v>24</v>
      </c>
      <c r="AK101" s="15" t="s">
        <v>24</v>
      </c>
      <c r="AL101" s="15" t="s">
        <v>24</v>
      </c>
      <c r="AM101" s="15">
        <f t="shared" si="24"/>
        <v>0</v>
      </c>
      <c r="AN101" s="15">
        <f t="shared" si="25"/>
        <v>0</v>
      </c>
      <c r="AO101" s="15">
        <f t="shared" si="26"/>
        <v>0</v>
      </c>
      <c r="AP101" s="15">
        <f t="shared" si="27"/>
        <v>0</v>
      </c>
      <c r="AQ101" s="15">
        <f t="shared" si="28"/>
        <v>0</v>
      </c>
      <c r="AR101" s="15">
        <f t="shared" si="29"/>
        <v>0</v>
      </c>
      <c r="AS101" s="15">
        <f t="shared" si="30"/>
        <v>0</v>
      </c>
    </row>
    <row r="102" spans="1:45" x14ac:dyDescent="0.25">
      <c r="A102" s="194" t="s">
        <v>160</v>
      </c>
      <c r="B102" s="195" t="s">
        <v>454</v>
      </c>
      <c r="C102" s="218" t="s">
        <v>458</v>
      </c>
      <c r="D102" s="218" t="s">
        <v>24</v>
      </c>
      <c r="E102" s="218" t="s">
        <v>24</v>
      </c>
      <c r="F102" s="218" t="s">
        <v>24</v>
      </c>
      <c r="G102" s="218" t="s">
        <v>24</v>
      </c>
      <c r="H102" s="218" t="s">
        <v>24</v>
      </c>
      <c r="I102" s="218" t="s">
        <v>24</v>
      </c>
      <c r="J102" s="218" t="s">
        <v>24</v>
      </c>
      <c r="K102" s="218" t="s">
        <v>24</v>
      </c>
      <c r="L102" s="218" t="s">
        <v>24</v>
      </c>
      <c r="M102" s="218" t="s">
        <v>24</v>
      </c>
      <c r="N102" s="218" t="s">
        <v>24</v>
      </c>
      <c r="O102" s="218" t="s">
        <v>24</v>
      </c>
      <c r="P102" s="218" t="s">
        <v>24</v>
      </c>
      <c r="Q102" s="218" t="s">
        <v>24</v>
      </c>
      <c r="R102" s="218" t="s">
        <v>24</v>
      </c>
      <c r="S102" s="218" t="s">
        <v>24</v>
      </c>
      <c r="T102" s="218" t="s">
        <v>24</v>
      </c>
      <c r="U102" s="218" t="s">
        <v>24</v>
      </c>
      <c r="V102" s="218" t="s">
        <v>24</v>
      </c>
      <c r="W102" s="218" t="s">
        <v>24</v>
      </c>
      <c r="X102" s="218" t="s">
        <v>24</v>
      </c>
      <c r="Y102" s="218" t="s">
        <v>24</v>
      </c>
      <c r="Z102" s="218" t="s">
        <v>24</v>
      </c>
      <c r="AA102" s="218" t="s">
        <v>24</v>
      </c>
      <c r="AB102" s="218" t="s">
        <v>24</v>
      </c>
      <c r="AC102" s="218" t="s">
        <v>24</v>
      </c>
      <c r="AD102" s="218" t="s">
        <v>24</v>
      </c>
      <c r="AE102" s="218" t="s">
        <v>24</v>
      </c>
      <c r="AF102" s="218" t="s">
        <v>24</v>
      </c>
      <c r="AG102" s="218" t="s">
        <v>24</v>
      </c>
      <c r="AH102" s="218" t="s">
        <v>24</v>
      </c>
      <c r="AI102" s="218" t="s">
        <v>24</v>
      </c>
      <c r="AJ102" s="218" t="s">
        <v>24</v>
      </c>
      <c r="AK102" s="218" t="s">
        <v>24</v>
      </c>
      <c r="AL102" s="218" t="s">
        <v>24</v>
      </c>
      <c r="AM102" s="15">
        <f t="shared" ref="AM102:AM106" si="31">+SUM(K102,R102,Y102,AF102)</f>
        <v>0</v>
      </c>
      <c r="AN102" s="15">
        <f t="shared" ref="AN102:AN106" si="32">+SUM(L102,S102,Z102,AG102)</f>
        <v>0</v>
      </c>
      <c r="AO102" s="15">
        <f t="shared" ref="AO102:AO106" si="33">+SUM(M102,T102,AA102,AH102)</f>
        <v>0</v>
      </c>
      <c r="AP102" s="15">
        <f t="shared" ref="AP102:AP106" si="34">+SUM(N102,U102,AB102,AI102)</f>
        <v>0</v>
      </c>
      <c r="AQ102" s="15">
        <f t="shared" ref="AQ102:AQ106" si="35">+SUM(O102,V102,AC102,AJ102)</f>
        <v>0</v>
      </c>
      <c r="AR102" s="15">
        <f t="shared" ref="AR102:AR106" si="36">+SUM(P102,W102,AD102,AK102)</f>
        <v>0</v>
      </c>
      <c r="AS102" s="15">
        <f t="shared" ref="AS102:AS106" si="37">+SUM(Q102,X102,AE102,AL102)</f>
        <v>0</v>
      </c>
    </row>
    <row r="103" spans="1:45" ht="31.5" x14ac:dyDescent="0.25">
      <c r="A103" s="194" t="s">
        <v>161</v>
      </c>
      <c r="B103" s="195" t="s">
        <v>455</v>
      </c>
      <c r="C103" s="97" t="s">
        <v>459</v>
      </c>
      <c r="D103" s="218" t="s">
        <v>24</v>
      </c>
      <c r="E103" s="218" t="s">
        <v>24</v>
      </c>
      <c r="F103" s="218" t="s">
        <v>24</v>
      </c>
      <c r="G103" s="218" t="s">
        <v>24</v>
      </c>
      <c r="H103" s="218" t="s">
        <v>24</v>
      </c>
      <c r="I103" s="218" t="s">
        <v>24</v>
      </c>
      <c r="J103" s="218" t="s">
        <v>24</v>
      </c>
      <c r="K103" s="218" t="s">
        <v>24</v>
      </c>
      <c r="L103" s="218" t="s">
        <v>24</v>
      </c>
      <c r="M103" s="218" t="s">
        <v>24</v>
      </c>
      <c r="N103" s="218" t="s">
        <v>24</v>
      </c>
      <c r="O103" s="218" t="s">
        <v>24</v>
      </c>
      <c r="P103" s="218" t="s">
        <v>24</v>
      </c>
      <c r="Q103" s="218" t="s">
        <v>24</v>
      </c>
      <c r="R103" s="218" t="s">
        <v>24</v>
      </c>
      <c r="S103" s="218" t="s">
        <v>24</v>
      </c>
      <c r="T103" s="218" t="s">
        <v>24</v>
      </c>
      <c r="U103" s="218" t="s">
        <v>24</v>
      </c>
      <c r="V103" s="218" t="s">
        <v>24</v>
      </c>
      <c r="W103" s="218" t="s">
        <v>24</v>
      </c>
      <c r="X103" s="218" t="s">
        <v>24</v>
      </c>
      <c r="Y103" s="218" t="s">
        <v>24</v>
      </c>
      <c r="Z103" s="218" t="s">
        <v>24</v>
      </c>
      <c r="AA103" s="218" t="s">
        <v>24</v>
      </c>
      <c r="AB103" s="218" t="s">
        <v>24</v>
      </c>
      <c r="AC103" s="218" t="s">
        <v>24</v>
      </c>
      <c r="AD103" s="218" t="s">
        <v>24</v>
      </c>
      <c r="AE103" s="218" t="s">
        <v>24</v>
      </c>
      <c r="AF103" s="218" t="s">
        <v>24</v>
      </c>
      <c r="AG103" s="218" t="s">
        <v>24</v>
      </c>
      <c r="AH103" s="218" t="s">
        <v>24</v>
      </c>
      <c r="AI103" s="218" t="s">
        <v>24</v>
      </c>
      <c r="AJ103" s="218" t="s">
        <v>24</v>
      </c>
      <c r="AK103" s="218" t="s">
        <v>24</v>
      </c>
      <c r="AL103" s="218" t="s">
        <v>24</v>
      </c>
      <c r="AM103" s="15">
        <f t="shared" si="31"/>
        <v>0</v>
      </c>
      <c r="AN103" s="15">
        <f t="shared" si="32"/>
        <v>0</v>
      </c>
      <c r="AO103" s="15">
        <f t="shared" si="33"/>
        <v>0</v>
      </c>
      <c r="AP103" s="15">
        <f t="shared" si="34"/>
        <v>0</v>
      </c>
      <c r="AQ103" s="15">
        <f t="shared" si="35"/>
        <v>0</v>
      </c>
      <c r="AR103" s="15">
        <f t="shared" si="36"/>
        <v>0</v>
      </c>
      <c r="AS103" s="15">
        <f t="shared" si="37"/>
        <v>0</v>
      </c>
    </row>
    <row r="104" spans="1:45" ht="31.5" x14ac:dyDescent="0.25">
      <c r="A104" s="194" t="s">
        <v>162</v>
      </c>
      <c r="B104" s="195" t="s">
        <v>177</v>
      </c>
      <c r="C104" s="194" t="s">
        <v>178</v>
      </c>
      <c r="D104" s="218" t="s">
        <v>24</v>
      </c>
      <c r="E104" s="218" t="s">
        <v>24</v>
      </c>
      <c r="F104" s="218" t="s">
        <v>24</v>
      </c>
      <c r="G104" s="218" t="s">
        <v>24</v>
      </c>
      <c r="H104" s="218" t="s">
        <v>24</v>
      </c>
      <c r="I104" s="218" t="s">
        <v>24</v>
      </c>
      <c r="J104" s="218" t="s">
        <v>24</v>
      </c>
      <c r="K104" s="218" t="s">
        <v>24</v>
      </c>
      <c r="L104" s="218" t="s">
        <v>24</v>
      </c>
      <c r="M104" s="218" t="s">
        <v>24</v>
      </c>
      <c r="N104" s="218" t="s">
        <v>24</v>
      </c>
      <c r="O104" s="218" t="s">
        <v>24</v>
      </c>
      <c r="P104" s="218" t="s">
        <v>24</v>
      </c>
      <c r="Q104" s="218" t="s">
        <v>24</v>
      </c>
      <c r="R104" s="218" t="s">
        <v>24</v>
      </c>
      <c r="S104" s="218" t="s">
        <v>24</v>
      </c>
      <c r="T104" s="218" t="s">
        <v>24</v>
      </c>
      <c r="U104" s="218" t="s">
        <v>24</v>
      </c>
      <c r="V104" s="218" t="s">
        <v>24</v>
      </c>
      <c r="W104" s="218" t="s">
        <v>24</v>
      </c>
      <c r="X104" s="218" t="s">
        <v>24</v>
      </c>
      <c r="Y104" s="218" t="s">
        <v>24</v>
      </c>
      <c r="Z104" s="218" t="s">
        <v>24</v>
      </c>
      <c r="AA104" s="218" t="s">
        <v>24</v>
      </c>
      <c r="AB104" s="218" t="s">
        <v>24</v>
      </c>
      <c r="AC104" s="218" t="s">
        <v>24</v>
      </c>
      <c r="AD104" s="218" t="s">
        <v>24</v>
      </c>
      <c r="AE104" s="218" t="s">
        <v>24</v>
      </c>
      <c r="AF104" s="218" t="s">
        <v>24</v>
      </c>
      <c r="AG104" s="218" t="s">
        <v>24</v>
      </c>
      <c r="AH104" s="218" t="s">
        <v>24</v>
      </c>
      <c r="AI104" s="218" t="s">
        <v>24</v>
      </c>
      <c r="AJ104" s="218" t="s">
        <v>24</v>
      </c>
      <c r="AK104" s="218" t="s">
        <v>24</v>
      </c>
      <c r="AL104" s="218" t="s">
        <v>24</v>
      </c>
      <c r="AM104" s="15">
        <f t="shared" si="31"/>
        <v>0</v>
      </c>
      <c r="AN104" s="15">
        <f t="shared" si="32"/>
        <v>0</v>
      </c>
      <c r="AO104" s="15">
        <f t="shared" si="33"/>
        <v>0</v>
      </c>
      <c r="AP104" s="15">
        <f t="shared" si="34"/>
        <v>0</v>
      </c>
      <c r="AQ104" s="15">
        <f t="shared" si="35"/>
        <v>0</v>
      </c>
      <c r="AR104" s="15">
        <f t="shared" si="36"/>
        <v>0</v>
      </c>
      <c r="AS104" s="15">
        <f t="shared" si="37"/>
        <v>0</v>
      </c>
    </row>
    <row r="105" spans="1:45" x14ac:dyDescent="0.25">
      <c r="A105" s="194" t="s">
        <v>456</v>
      </c>
      <c r="B105" s="195" t="s">
        <v>466</v>
      </c>
      <c r="C105" s="218" t="s">
        <v>469</v>
      </c>
      <c r="D105" s="218" t="s">
        <v>24</v>
      </c>
      <c r="E105" s="218" t="s">
        <v>24</v>
      </c>
      <c r="F105" s="218" t="s">
        <v>24</v>
      </c>
      <c r="G105" s="218" t="s">
        <v>24</v>
      </c>
      <c r="H105" s="218" t="s">
        <v>24</v>
      </c>
      <c r="I105" s="218" t="s">
        <v>24</v>
      </c>
      <c r="J105" s="218" t="s">
        <v>24</v>
      </c>
      <c r="K105" s="218" t="s">
        <v>24</v>
      </c>
      <c r="L105" s="218" t="s">
        <v>24</v>
      </c>
      <c r="M105" s="218" t="s">
        <v>24</v>
      </c>
      <c r="N105" s="218" t="s">
        <v>24</v>
      </c>
      <c r="O105" s="218" t="s">
        <v>24</v>
      </c>
      <c r="P105" s="218" t="s">
        <v>24</v>
      </c>
      <c r="Q105" s="218" t="s">
        <v>24</v>
      </c>
      <c r="R105" s="218" t="s">
        <v>24</v>
      </c>
      <c r="S105" s="218" t="s">
        <v>24</v>
      </c>
      <c r="T105" s="218" t="s">
        <v>24</v>
      </c>
      <c r="U105" s="218" t="s">
        <v>24</v>
      </c>
      <c r="V105" s="218" t="s">
        <v>24</v>
      </c>
      <c r="W105" s="218" t="s">
        <v>24</v>
      </c>
      <c r="X105" s="218" t="s">
        <v>24</v>
      </c>
      <c r="Y105" s="218" t="s">
        <v>24</v>
      </c>
      <c r="Z105" s="218" t="s">
        <v>24</v>
      </c>
      <c r="AA105" s="218" t="s">
        <v>24</v>
      </c>
      <c r="AB105" s="218" t="s">
        <v>24</v>
      </c>
      <c r="AC105" s="218" t="s">
        <v>24</v>
      </c>
      <c r="AD105" s="218" t="s">
        <v>24</v>
      </c>
      <c r="AE105" s="218" t="s">
        <v>24</v>
      </c>
      <c r="AF105" s="218" t="s">
        <v>24</v>
      </c>
      <c r="AG105" s="218" t="s">
        <v>24</v>
      </c>
      <c r="AH105" s="218" t="s">
        <v>24</v>
      </c>
      <c r="AI105" s="218" t="s">
        <v>24</v>
      </c>
      <c r="AJ105" s="218" t="s">
        <v>24</v>
      </c>
      <c r="AK105" s="218" t="s">
        <v>24</v>
      </c>
      <c r="AL105" s="218" t="s">
        <v>24</v>
      </c>
      <c r="AM105" s="15">
        <f t="shared" si="31"/>
        <v>0</v>
      </c>
      <c r="AN105" s="15">
        <f t="shared" si="32"/>
        <v>0</v>
      </c>
      <c r="AO105" s="15">
        <f t="shared" si="33"/>
        <v>0</v>
      </c>
      <c r="AP105" s="15">
        <f t="shared" si="34"/>
        <v>0</v>
      </c>
      <c r="AQ105" s="15">
        <f t="shared" si="35"/>
        <v>0</v>
      </c>
      <c r="AR105" s="15">
        <f t="shared" si="36"/>
        <v>0</v>
      </c>
      <c r="AS105" s="15">
        <f t="shared" si="37"/>
        <v>0</v>
      </c>
    </row>
    <row r="106" spans="1:45" x14ac:dyDescent="0.25">
      <c r="A106" s="194" t="s">
        <v>457</v>
      </c>
      <c r="B106" s="195" t="s">
        <v>467</v>
      </c>
      <c r="C106" s="218" t="s">
        <v>470</v>
      </c>
      <c r="D106" s="218" t="s">
        <v>24</v>
      </c>
      <c r="E106" s="218" t="s">
        <v>24</v>
      </c>
      <c r="F106" s="218" t="s">
        <v>24</v>
      </c>
      <c r="G106" s="218" t="s">
        <v>24</v>
      </c>
      <c r="H106" s="218" t="s">
        <v>24</v>
      </c>
      <c r="I106" s="218" t="s">
        <v>24</v>
      </c>
      <c r="J106" s="218" t="s">
        <v>24</v>
      </c>
      <c r="K106" s="218" t="s">
        <v>24</v>
      </c>
      <c r="L106" s="218" t="s">
        <v>24</v>
      </c>
      <c r="M106" s="218" t="s">
        <v>24</v>
      </c>
      <c r="N106" s="218" t="s">
        <v>24</v>
      </c>
      <c r="O106" s="218" t="s">
        <v>24</v>
      </c>
      <c r="P106" s="218" t="s">
        <v>24</v>
      </c>
      <c r="Q106" s="218" t="s">
        <v>24</v>
      </c>
      <c r="R106" s="218" t="s">
        <v>24</v>
      </c>
      <c r="S106" s="218" t="s">
        <v>24</v>
      </c>
      <c r="T106" s="218" t="s">
        <v>24</v>
      </c>
      <c r="U106" s="218" t="s">
        <v>24</v>
      </c>
      <c r="V106" s="218" t="s">
        <v>24</v>
      </c>
      <c r="W106" s="218" t="s">
        <v>24</v>
      </c>
      <c r="X106" s="218" t="s">
        <v>24</v>
      </c>
      <c r="Y106" s="218" t="s">
        <v>24</v>
      </c>
      <c r="Z106" s="218" t="s">
        <v>24</v>
      </c>
      <c r="AA106" s="218" t="s">
        <v>24</v>
      </c>
      <c r="AB106" s="218" t="s">
        <v>24</v>
      </c>
      <c r="AC106" s="218" t="s">
        <v>24</v>
      </c>
      <c r="AD106" s="218" t="s">
        <v>24</v>
      </c>
      <c r="AE106" s="218" t="s">
        <v>24</v>
      </c>
      <c r="AF106" s="218" t="s">
        <v>24</v>
      </c>
      <c r="AG106" s="218" t="s">
        <v>24</v>
      </c>
      <c r="AH106" s="218" t="s">
        <v>24</v>
      </c>
      <c r="AI106" s="218" t="s">
        <v>24</v>
      </c>
      <c r="AJ106" s="218" t="s">
        <v>24</v>
      </c>
      <c r="AK106" s="218" t="s">
        <v>24</v>
      </c>
      <c r="AL106" s="218" t="s">
        <v>24</v>
      </c>
      <c r="AM106" s="15">
        <f t="shared" si="31"/>
        <v>0</v>
      </c>
      <c r="AN106" s="15">
        <f t="shared" si="32"/>
        <v>0</v>
      </c>
      <c r="AO106" s="15">
        <f t="shared" si="33"/>
        <v>0</v>
      </c>
      <c r="AP106" s="15">
        <f t="shared" si="34"/>
        <v>0</v>
      </c>
      <c r="AQ106" s="15">
        <f t="shared" si="35"/>
        <v>0</v>
      </c>
      <c r="AR106" s="15">
        <f t="shared" si="36"/>
        <v>0</v>
      </c>
      <c r="AS106" s="15">
        <f t="shared" si="37"/>
        <v>0</v>
      </c>
    </row>
    <row r="107" spans="1:45" x14ac:dyDescent="0.25">
      <c r="A107" s="194" t="s">
        <v>464</v>
      </c>
      <c r="B107" s="195" t="s">
        <v>468</v>
      </c>
      <c r="C107" s="97" t="s">
        <v>471</v>
      </c>
      <c r="D107" s="218" t="s">
        <v>24</v>
      </c>
      <c r="E107" s="218" t="s">
        <v>24</v>
      </c>
      <c r="F107" s="218" t="s">
        <v>24</v>
      </c>
      <c r="G107" s="218" t="s">
        <v>24</v>
      </c>
      <c r="H107" s="218" t="s">
        <v>24</v>
      </c>
      <c r="I107" s="218" t="s">
        <v>24</v>
      </c>
      <c r="J107" s="218" t="s">
        <v>24</v>
      </c>
      <c r="K107" s="218" t="s">
        <v>24</v>
      </c>
      <c r="L107" s="218" t="s">
        <v>24</v>
      </c>
      <c r="M107" s="218" t="s">
        <v>24</v>
      </c>
      <c r="N107" s="218" t="s">
        <v>24</v>
      </c>
      <c r="O107" s="218" t="s">
        <v>24</v>
      </c>
      <c r="P107" s="218" t="s">
        <v>24</v>
      </c>
      <c r="Q107" s="218" t="s">
        <v>24</v>
      </c>
      <c r="R107" s="218" t="s">
        <v>24</v>
      </c>
      <c r="S107" s="218" t="s">
        <v>24</v>
      </c>
      <c r="T107" s="218" t="s">
        <v>24</v>
      </c>
      <c r="U107" s="218" t="s">
        <v>24</v>
      </c>
      <c r="V107" s="218" t="s">
        <v>24</v>
      </c>
      <c r="W107" s="218" t="s">
        <v>24</v>
      </c>
      <c r="X107" s="218" t="s">
        <v>24</v>
      </c>
      <c r="Y107" s="218" t="s">
        <v>24</v>
      </c>
      <c r="Z107" s="218" t="s">
        <v>24</v>
      </c>
      <c r="AA107" s="218" t="s">
        <v>24</v>
      </c>
      <c r="AB107" s="218" t="s">
        <v>24</v>
      </c>
      <c r="AC107" s="218" t="s">
        <v>24</v>
      </c>
      <c r="AD107" s="218" t="s">
        <v>24</v>
      </c>
      <c r="AE107" s="218" t="s">
        <v>24</v>
      </c>
      <c r="AF107" s="218" t="s">
        <v>24</v>
      </c>
      <c r="AG107" s="218" t="s">
        <v>24</v>
      </c>
      <c r="AH107" s="218" t="s">
        <v>24</v>
      </c>
      <c r="AI107" s="218" t="s">
        <v>24</v>
      </c>
      <c r="AJ107" s="218" t="s">
        <v>24</v>
      </c>
      <c r="AK107" s="218" t="s">
        <v>24</v>
      </c>
      <c r="AL107" s="218" t="s">
        <v>24</v>
      </c>
      <c r="AM107" s="15">
        <f t="shared" si="24"/>
        <v>0</v>
      </c>
      <c r="AN107" s="15">
        <f t="shared" si="25"/>
        <v>0</v>
      </c>
      <c r="AO107" s="15">
        <f t="shared" si="26"/>
        <v>0</v>
      </c>
      <c r="AP107" s="15">
        <f t="shared" si="27"/>
        <v>0</v>
      </c>
      <c r="AQ107" s="15">
        <f t="shared" si="28"/>
        <v>0</v>
      </c>
      <c r="AR107" s="15">
        <f t="shared" si="29"/>
        <v>0</v>
      </c>
      <c r="AS107" s="15">
        <f t="shared" si="30"/>
        <v>0</v>
      </c>
    </row>
    <row r="108" spans="1:45" x14ac:dyDescent="0.25">
      <c r="A108" s="194" t="s">
        <v>465</v>
      </c>
      <c r="B108" s="195" t="s">
        <v>506</v>
      </c>
      <c r="C108" s="194" t="s">
        <v>507</v>
      </c>
      <c r="D108" s="218" t="s">
        <v>24</v>
      </c>
      <c r="E108" s="218" t="s">
        <v>24</v>
      </c>
      <c r="F108" s="218" t="s">
        <v>24</v>
      </c>
      <c r="G108" s="218" t="s">
        <v>24</v>
      </c>
      <c r="H108" s="218" t="s">
        <v>24</v>
      </c>
      <c r="I108" s="218" t="s">
        <v>24</v>
      </c>
      <c r="J108" s="218" t="s">
        <v>24</v>
      </c>
      <c r="K108" s="218" t="s">
        <v>24</v>
      </c>
      <c r="L108" s="218" t="s">
        <v>24</v>
      </c>
      <c r="M108" s="218" t="s">
        <v>24</v>
      </c>
      <c r="N108" s="218" t="s">
        <v>24</v>
      </c>
      <c r="O108" s="218" t="s">
        <v>24</v>
      </c>
      <c r="P108" s="218" t="s">
        <v>24</v>
      </c>
      <c r="Q108" s="218" t="s">
        <v>24</v>
      </c>
      <c r="R108" s="218" t="s">
        <v>24</v>
      </c>
      <c r="S108" s="218" t="s">
        <v>24</v>
      </c>
      <c r="T108" s="218" t="s">
        <v>24</v>
      </c>
      <c r="U108" s="218" t="s">
        <v>24</v>
      </c>
      <c r="V108" s="218" t="s">
        <v>24</v>
      </c>
      <c r="W108" s="218" t="s">
        <v>24</v>
      </c>
      <c r="X108" s="218" t="s">
        <v>24</v>
      </c>
      <c r="Y108" s="218" t="s">
        <v>24</v>
      </c>
      <c r="Z108" s="218" t="s">
        <v>24</v>
      </c>
      <c r="AA108" s="218" t="s">
        <v>24</v>
      </c>
      <c r="AB108" s="218" t="s">
        <v>24</v>
      </c>
      <c r="AC108" s="218" t="s">
        <v>24</v>
      </c>
      <c r="AD108" s="218" t="s">
        <v>24</v>
      </c>
      <c r="AE108" s="218" t="s">
        <v>24</v>
      </c>
      <c r="AF108" s="218" t="s">
        <v>24</v>
      </c>
      <c r="AG108" s="218" t="s">
        <v>24</v>
      </c>
      <c r="AH108" s="218" t="s">
        <v>24</v>
      </c>
      <c r="AI108" s="218" t="s">
        <v>24</v>
      </c>
      <c r="AJ108" s="218" t="s">
        <v>24</v>
      </c>
      <c r="AK108" s="218" t="s">
        <v>24</v>
      </c>
      <c r="AL108" s="218" t="s">
        <v>24</v>
      </c>
      <c r="AM108" s="15">
        <f t="shared" si="24"/>
        <v>0</v>
      </c>
      <c r="AN108" s="15">
        <f t="shared" si="25"/>
        <v>0</v>
      </c>
      <c r="AO108" s="15">
        <f t="shared" si="26"/>
        <v>0</v>
      </c>
      <c r="AP108" s="15">
        <f t="shared" si="27"/>
        <v>0</v>
      </c>
      <c r="AQ108" s="15">
        <f t="shared" si="28"/>
        <v>0</v>
      </c>
      <c r="AR108" s="15">
        <f t="shared" si="29"/>
        <v>0</v>
      </c>
      <c r="AS108" s="15">
        <f t="shared" si="30"/>
        <v>0</v>
      </c>
    </row>
    <row r="109" spans="1:45" x14ac:dyDescent="0.25">
      <c r="A109" s="194" t="s">
        <v>508</v>
      </c>
      <c r="B109" s="195" t="s">
        <v>509</v>
      </c>
      <c r="C109" s="194" t="s">
        <v>510</v>
      </c>
      <c r="D109" s="218" t="s">
        <v>24</v>
      </c>
      <c r="E109" s="218" t="s">
        <v>24</v>
      </c>
      <c r="F109" s="218" t="s">
        <v>24</v>
      </c>
      <c r="G109" s="218" t="s">
        <v>24</v>
      </c>
      <c r="H109" s="218" t="s">
        <v>24</v>
      </c>
      <c r="I109" s="218" t="s">
        <v>24</v>
      </c>
      <c r="J109" s="218" t="s">
        <v>24</v>
      </c>
      <c r="K109" s="218" t="s">
        <v>24</v>
      </c>
      <c r="L109" s="218" t="s">
        <v>24</v>
      </c>
      <c r="M109" s="218" t="s">
        <v>24</v>
      </c>
      <c r="N109" s="218" t="s">
        <v>24</v>
      </c>
      <c r="O109" s="218" t="s">
        <v>24</v>
      </c>
      <c r="P109" s="218" t="s">
        <v>24</v>
      </c>
      <c r="Q109" s="218" t="s">
        <v>24</v>
      </c>
      <c r="R109" s="218" t="s">
        <v>24</v>
      </c>
      <c r="S109" s="218" t="s">
        <v>24</v>
      </c>
      <c r="T109" s="218" t="s">
        <v>24</v>
      </c>
      <c r="U109" s="218" t="s">
        <v>24</v>
      </c>
      <c r="V109" s="218" t="s">
        <v>24</v>
      </c>
      <c r="W109" s="218" t="s">
        <v>24</v>
      </c>
      <c r="X109" s="218" t="s">
        <v>24</v>
      </c>
      <c r="Y109" s="218" t="s">
        <v>24</v>
      </c>
      <c r="Z109" s="218" t="s">
        <v>24</v>
      </c>
      <c r="AA109" s="218" t="s">
        <v>24</v>
      </c>
      <c r="AB109" s="218" t="s">
        <v>24</v>
      </c>
      <c r="AC109" s="218" t="s">
        <v>24</v>
      </c>
      <c r="AD109" s="218" t="s">
        <v>24</v>
      </c>
      <c r="AE109" s="218" t="s">
        <v>24</v>
      </c>
      <c r="AF109" s="218" t="s">
        <v>24</v>
      </c>
      <c r="AG109" s="218" t="s">
        <v>24</v>
      </c>
      <c r="AH109" s="218" t="s">
        <v>24</v>
      </c>
      <c r="AI109" s="218" t="s">
        <v>24</v>
      </c>
      <c r="AJ109" s="218" t="s">
        <v>24</v>
      </c>
      <c r="AK109" s="218" t="s">
        <v>24</v>
      </c>
      <c r="AL109" s="218" t="s">
        <v>24</v>
      </c>
      <c r="AM109" s="15">
        <f t="shared" si="24"/>
        <v>0</v>
      </c>
      <c r="AN109" s="15">
        <f t="shared" si="25"/>
        <v>0</v>
      </c>
      <c r="AO109" s="15">
        <f t="shared" si="26"/>
        <v>0</v>
      </c>
      <c r="AP109" s="15">
        <f t="shared" si="27"/>
        <v>0</v>
      </c>
      <c r="AQ109" s="15">
        <f t="shared" si="28"/>
        <v>0</v>
      </c>
      <c r="AR109" s="15">
        <f t="shared" si="29"/>
        <v>0</v>
      </c>
      <c r="AS109" s="15">
        <f t="shared" si="30"/>
        <v>0</v>
      </c>
    </row>
    <row r="110" spans="1:45" ht="31.5" x14ac:dyDescent="0.25">
      <c r="A110" s="194" t="s">
        <v>511</v>
      </c>
      <c r="B110" s="195" t="s">
        <v>512</v>
      </c>
      <c r="C110" s="194" t="s">
        <v>513</v>
      </c>
      <c r="D110" s="218" t="s">
        <v>24</v>
      </c>
      <c r="E110" s="218" t="s">
        <v>24</v>
      </c>
      <c r="F110" s="218" t="s">
        <v>24</v>
      </c>
      <c r="G110" s="218" t="s">
        <v>24</v>
      </c>
      <c r="H110" s="218" t="s">
        <v>24</v>
      </c>
      <c r="I110" s="218" t="s">
        <v>24</v>
      </c>
      <c r="J110" s="218" t="s">
        <v>24</v>
      </c>
      <c r="K110" s="218" t="s">
        <v>24</v>
      </c>
      <c r="L110" s="218" t="s">
        <v>24</v>
      </c>
      <c r="M110" s="218" t="s">
        <v>24</v>
      </c>
      <c r="N110" s="218" t="s">
        <v>24</v>
      </c>
      <c r="O110" s="218" t="s">
        <v>24</v>
      </c>
      <c r="P110" s="218" t="s">
        <v>24</v>
      </c>
      <c r="Q110" s="218" t="s">
        <v>24</v>
      </c>
      <c r="R110" s="218" t="s">
        <v>24</v>
      </c>
      <c r="S110" s="218" t="s">
        <v>24</v>
      </c>
      <c r="T110" s="218" t="s">
        <v>24</v>
      </c>
      <c r="U110" s="218" t="s">
        <v>24</v>
      </c>
      <c r="V110" s="218" t="s">
        <v>24</v>
      </c>
      <c r="W110" s="218" t="s">
        <v>24</v>
      </c>
      <c r="X110" s="218" t="s">
        <v>24</v>
      </c>
      <c r="Y110" s="218" t="s">
        <v>24</v>
      </c>
      <c r="Z110" s="218" t="s">
        <v>24</v>
      </c>
      <c r="AA110" s="218" t="s">
        <v>24</v>
      </c>
      <c r="AB110" s="218" t="s">
        <v>24</v>
      </c>
      <c r="AC110" s="218" t="s">
        <v>24</v>
      </c>
      <c r="AD110" s="218" t="s">
        <v>24</v>
      </c>
      <c r="AE110" s="218" t="s">
        <v>24</v>
      </c>
      <c r="AF110" s="218" t="s">
        <v>24</v>
      </c>
      <c r="AG110" s="218" t="s">
        <v>24</v>
      </c>
      <c r="AH110" s="218" t="s">
        <v>24</v>
      </c>
      <c r="AI110" s="218" t="s">
        <v>24</v>
      </c>
      <c r="AJ110" s="218" t="s">
        <v>24</v>
      </c>
      <c r="AK110" s="218" t="s">
        <v>24</v>
      </c>
      <c r="AL110" s="218" t="s">
        <v>24</v>
      </c>
      <c r="AM110" s="15">
        <f t="shared" si="24"/>
        <v>0</v>
      </c>
      <c r="AN110" s="15">
        <f t="shared" si="25"/>
        <v>0</v>
      </c>
      <c r="AO110" s="15">
        <f t="shared" si="26"/>
        <v>0</v>
      </c>
      <c r="AP110" s="15">
        <f t="shared" si="27"/>
        <v>0</v>
      </c>
      <c r="AQ110" s="15">
        <f t="shared" si="28"/>
        <v>0</v>
      </c>
      <c r="AR110" s="15">
        <f t="shared" si="29"/>
        <v>0</v>
      </c>
      <c r="AS110" s="15">
        <f t="shared" si="30"/>
        <v>0</v>
      </c>
    </row>
    <row r="111" spans="1:45" ht="47.25" x14ac:dyDescent="0.25">
      <c r="A111" s="194" t="s">
        <v>514</v>
      </c>
      <c r="B111" s="195" t="s">
        <v>526</v>
      </c>
      <c r="C111" s="194" t="s">
        <v>516</v>
      </c>
      <c r="D111" s="218" t="s">
        <v>24</v>
      </c>
      <c r="E111" s="218" t="s">
        <v>24</v>
      </c>
      <c r="F111" s="218" t="s">
        <v>24</v>
      </c>
      <c r="G111" s="218" t="s">
        <v>24</v>
      </c>
      <c r="H111" s="218" t="s">
        <v>24</v>
      </c>
      <c r="I111" s="218" t="s">
        <v>24</v>
      </c>
      <c r="J111" s="218" t="s">
        <v>24</v>
      </c>
      <c r="K111" s="218" t="s">
        <v>24</v>
      </c>
      <c r="L111" s="218" t="s">
        <v>24</v>
      </c>
      <c r="M111" s="218" t="s">
        <v>24</v>
      </c>
      <c r="N111" s="218" t="s">
        <v>24</v>
      </c>
      <c r="O111" s="218" t="s">
        <v>24</v>
      </c>
      <c r="P111" s="218" t="s">
        <v>24</v>
      </c>
      <c r="Q111" s="218" t="s">
        <v>24</v>
      </c>
      <c r="R111" s="218" t="s">
        <v>24</v>
      </c>
      <c r="S111" s="218" t="s">
        <v>24</v>
      </c>
      <c r="T111" s="218" t="s">
        <v>24</v>
      </c>
      <c r="U111" s="218" t="s">
        <v>24</v>
      </c>
      <c r="V111" s="218" t="s">
        <v>24</v>
      </c>
      <c r="W111" s="218" t="s">
        <v>24</v>
      </c>
      <c r="X111" s="218" t="s">
        <v>24</v>
      </c>
      <c r="Y111" s="218" t="s">
        <v>24</v>
      </c>
      <c r="Z111" s="218" t="s">
        <v>24</v>
      </c>
      <c r="AA111" s="218" t="s">
        <v>24</v>
      </c>
      <c r="AB111" s="218" t="s">
        <v>24</v>
      </c>
      <c r="AC111" s="218" t="s">
        <v>24</v>
      </c>
      <c r="AD111" s="218" t="s">
        <v>24</v>
      </c>
      <c r="AE111" s="218" t="s">
        <v>24</v>
      </c>
      <c r="AF111" s="218" t="s">
        <v>24</v>
      </c>
      <c r="AG111" s="218" t="s">
        <v>24</v>
      </c>
      <c r="AH111" s="218" t="s">
        <v>24</v>
      </c>
      <c r="AI111" s="218" t="s">
        <v>24</v>
      </c>
      <c r="AJ111" s="218" t="s">
        <v>24</v>
      </c>
      <c r="AK111" s="218" t="s">
        <v>24</v>
      </c>
      <c r="AL111" s="218" t="s">
        <v>24</v>
      </c>
      <c r="AM111" s="15">
        <f t="shared" si="24"/>
        <v>0</v>
      </c>
      <c r="AN111" s="15">
        <f t="shared" si="25"/>
        <v>0</v>
      </c>
      <c r="AO111" s="15">
        <f t="shared" si="26"/>
        <v>0</v>
      </c>
      <c r="AP111" s="15">
        <f t="shared" si="27"/>
        <v>0</v>
      </c>
      <c r="AQ111" s="15">
        <f t="shared" si="28"/>
        <v>0</v>
      </c>
      <c r="AR111" s="15">
        <f t="shared" si="29"/>
        <v>0</v>
      </c>
      <c r="AS111" s="15">
        <f t="shared" si="30"/>
        <v>0</v>
      </c>
    </row>
    <row r="112" spans="1:45" x14ac:dyDescent="0.25">
      <c r="A112" s="194" t="s">
        <v>517</v>
      </c>
      <c r="B112" s="195" t="s">
        <v>518</v>
      </c>
      <c r="C112" s="194" t="s">
        <v>519</v>
      </c>
      <c r="D112" s="218" t="s">
        <v>24</v>
      </c>
      <c r="E112" s="218" t="s">
        <v>24</v>
      </c>
      <c r="F112" s="218" t="s">
        <v>24</v>
      </c>
      <c r="G112" s="218" t="s">
        <v>24</v>
      </c>
      <c r="H112" s="218" t="s">
        <v>24</v>
      </c>
      <c r="I112" s="218" t="s">
        <v>24</v>
      </c>
      <c r="J112" s="218" t="s">
        <v>24</v>
      </c>
      <c r="K112" s="218" t="s">
        <v>24</v>
      </c>
      <c r="L112" s="218" t="s">
        <v>24</v>
      </c>
      <c r="M112" s="218" t="s">
        <v>24</v>
      </c>
      <c r="N112" s="218" t="s">
        <v>24</v>
      </c>
      <c r="O112" s="218" t="s">
        <v>24</v>
      </c>
      <c r="P112" s="218" t="s">
        <v>24</v>
      </c>
      <c r="Q112" s="218" t="s">
        <v>24</v>
      </c>
      <c r="R112" s="218" t="s">
        <v>24</v>
      </c>
      <c r="S112" s="218" t="s">
        <v>24</v>
      </c>
      <c r="T112" s="218" t="s">
        <v>24</v>
      </c>
      <c r="U112" s="218" t="s">
        <v>24</v>
      </c>
      <c r="V112" s="218" t="s">
        <v>24</v>
      </c>
      <c r="W112" s="218" t="s">
        <v>24</v>
      </c>
      <c r="X112" s="218" t="s">
        <v>24</v>
      </c>
      <c r="Y112" s="218" t="s">
        <v>24</v>
      </c>
      <c r="Z112" s="218" t="s">
        <v>24</v>
      </c>
      <c r="AA112" s="218" t="s">
        <v>24</v>
      </c>
      <c r="AB112" s="218" t="s">
        <v>24</v>
      </c>
      <c r="AC112" s="218" t="s">
        <v>24</v>
      </c>
      <c r="AD112" s="218" t="s">
        <v>24</v>
      </c>
      <c r="AE112" s="218" t="s">
        <v>24</v>
      </c>
      <c r="AF112" s="218" t="s">
        <v>24</v>
      </c>
      <c r="AG112" s="218" t="s">
        <v>24</v>
      </c>
      <c r="AH112" s="218" t="s">
        <v>24</v>
      </c>
      <c r="AI112" s="218" t="s">
        <v>24</v>
      </c>
      <c r="AJ112" s="218" t="s">
        <v>24</v>
      </c>
      <c r="AK112" s="218" t="s">
        <v>24</v>
      </c>
      <c r="AL112" s="218" t="s">
        <v>24</v>
      </c>
      <c r="AM112" s="15">
        <f t="shared" si="24"/>
        <v>0</v>
      </c>
      <c r="AN112" s="15">
        <f t="shared" si="25"/>
        <v>0</v>
      </c>
      <c r="AO112" s="15">
        <f t="shared" si="26"/>
        <v>0</v>
      </c>
      <c r="AP112" s="15">
        <f t="shared" si="27"/>
        <v>0</v>
      </c>
      <c r="AQ112" s="15">
        <f t="shared" si="28"/>
        <v>0</v>
      </c>
      <c r="AR112" s="15">
        <f t="shared" si="29"/>
        <v>0</v>
      </c>
      <c r="AS112" s="15">
        <f t="shared" si="30"/>
        <v>0</v>
      </c>
    </row>
  </sheetData>
  <autoFilter ref="A17:WXK110"/>
  <mergeCells count="22">
    <mergeCell ref="A1:AS1"/>
    <mergeCell ref="A2:AS2"/>
    <mergeCell ref="A5:AS5"/>
    <mergeCell ref="AM14:AS14"/>
    <mergeCell ref="A7:AS7"/>
    <mergeCell ref="A9:AS9"/>
    <mergeCell ref="A10:AS10"/>
    <mergeCell ref="A13:A16"/>
    <mergeCell ref="B13:B16"/>
    <mergeCell ref="C13:C16"/>
    <mergeCell ref="D13:J14"/>
    <mergeCell ref="K13:AS13"/>
    <mergeCell ref="AM15:AS15"/>
    <mergeCell ref="AF14:AL14"/>
    <mergeCell ref="AF15:AL15"/>
    <mergeCell ref="Y15:AE15"/>
    <mergeCell ref="K14:Q14"/>
    <mergeCell ref="R14:X14"/>
    <mergeCell ref="Y14:AE14"/>
    <mergeCell ref="D15:J15"/>
    <mergeCell ref="K15:Q15"/>
    <mergeCell ref="R15:X1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97"/>
  <sheetViews>
    <sheetView tabSelected="1" zoomScale="90" zoomScaleNormal="90" workbookViewId="0">
      <selection activeCell="G8" sqref="G8"/>
    </sheetView>
  </sheetViews>
  <sheetFormatPr defaultRowHeight="15.75" x14ac:dyDescent="0.25"/>
  <cols>
    <col min="1" max="1" width="13" style="121" customWidth="1"/>
    <col min="2" max="2" width="70.5703125" style="121" customWidth="1"/>
    <col min="3" max="3" width="15.85546875" style="121" customWidth="1"/>
    <col min="4" max="8" width="17.7109375" style="121" customWidth="1"/>
    <col min="9" max="13" width="9.140625" style="121" customWidth="1"/>
    <col min="14" max="18" width="10" style="121" customWidth="1"/>
    <col min="19" max="23" width="11.5703125" style="121" customWidth="1"/>
    <col min="24" max="28" width="11" style="121" customWidth="1"/>
    <col min="29" max="29" width="6.5703125" style="121" customWidth="1"/>
    <col min="30" max="30" width="18.42578125" style="121" customWidth="1"/>
    <col min="31" max="31" width="24.28515625" style="121" customWidth="1"/>
    <col min="32" max="32" width="14.42578125" style="121" customWidth="1"/>
    <col min="33" max="33" width="25.5703125" style="121" customWidth="1"/>
    <col min="34" max="34" width="12.42578125" style="121" customWidth="1"/>
    <col min="35" max="35" width="19.85546875" style="121" customWidth="1"/>
    <col min="36" max="37" width="4.7109375" style="121" customWidth="1"/>
    <col min="38" max="38" width="4.28515625" style="121" customWidth="1"/>
    <col min="39" max="39" width="4.42578125" style="121" customWidth="1"/>
    <col min="40" max="40" width="5.140625" style="121" customWidth="1"/>
    <col min="41" max="41" width="5.7109375" style="121" customWidth="1"/>
    <col min="42" max="42" width="6.28515625" style="121" customWidth="1"/>
    <col min="43" max="43" width="6.5703125" style="121" customWidth="1"/>
    <col min="44" max="44" width="6.28515625" style="121" customWidth="1"/>
    <col min="45" max="46" width="5.7109375" style="121" customWidth="1"/>
    <col min="47" max="47" width="14.7109375" style="121" customWidth="1"/>
    <col min="48" max="57" width="5.7109375" style="121" customWidth="1"/>
    <col min="58" max="16384" width="9.140625" style="121"/>
  </cols>
  <sheetData>
    <row r="1" spans="1:28" x14ac:dyDescent="0.25">
      <c r="H1" s="171" t="s">
        <v>317</v>
      </c>
    </row>
    <row r="2" spans="1:28" x14ac:dyDescent="0.25">
      <c r="H2" s="212" t="s">
        <v>540</v>
      </c>
    </row>
    <row r="3" spans="1:28" x14ac:dyDescent="0.25">
      <c r="H3" s="171"/>
    </row>
    <row r="4" spans="1:28" x14ac:dyDescent="0.25">
      <c r="H4" s="171"/>
    </row>
    <row r="5" spans="1:28" x14ac:dyDescent="0.25">
      <c r="A5" s="316" t="s">
        <v>308</v>
      </c>
      <c r="B5" s="316"/>
      <c r="C5" s="316"/>
      <c r="D5" s="316"/>
      <c r="E5" s="316"/>
      <c r="F5" s="316"/>
      <c r="G5" s="316"/>
      <c r="H5" s="316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</row>
    <row r="7" spans="1:28" x14ac:dyDescent="0.25">
      <c r="A7" s="317" t="s">
        <v>318</v>
      </c>
      <c r="B7" s="317"/>
      <c r="C7" s="317"/>
      <c r="D7" s="317"/>
      <c r="E7" s="317"/>
      <c r="F7" s="317"/>
      <c r="G7" s="317"/>
      <c r="H7" s="317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</row>
    <row r="8" spans="1:28" x14ac:dyDescent="0.25">
      <c r="A8" s="174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</row>
    <row r="9" spans="1:28" x14ac:dyDescent="0.25">
      <c r="A9" s="318" t="s">
        <v>3</v>
      </c>
      <c r="B9" s="318"/>
      <c r="C9" s="318"/>
      <c r="D9" s="318"/>
      <c r="E9" s="318"/>
      <c r="F9" s="318"/>
      <c r="G9" s="318"/>
      <c r="H9" s="318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</row>
    <row r="10" spans="1:28" x14ac:dyDescent="0.25">
      <c r="A10" s="242" t="s">
        <v>4</v>
      </c>
      <c r="B10" s="242"/>
      <c r="C10" s="242"/>
      <c r="D10" s="242"/>
      <c r="E10" s="242"/>
      <c r="F10" s="242"/>
      <c r="G10" s="242"/>
      <c r="H10" s="242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</row>
    <row r="11" spans="1:28" ht="16.5" thickBot="1" x14ac:dyDescent="0.3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</row>
    <row r="12" spans="1:28" x14ac:dyDescent="0.25">
      <c r="A12" s="319" t="s">
        <v>319</v>
      </c>
      <c r="B12" s="320"/>
      <c r="C12" s="320"/>
      <c r="D12" s="320"/>
      <c r="E12" s="320"/>
      <c r="F12" s="320"/>
      <c r="G12" s="320"/>
      <c r="H12" s="321"/>
    </row>
    <row r="13" spans="1:28" ht="16.5" thickBot="1" x14ac:dyDescent="0.3">
      <c r="A13" s="322"/>
      <c r="B13" s="323"/>
      <c r="C13" s="323"/>
      <c r="D13" s="323"/>
      <c r="E13" s="323"/>
      <c r="F13" s="323"/>
      <c r="G13" s="323"/>
      <c r="H13" s="324"/>
    </row>
    <row r="14" spans="1:28" x14ac:dyDescent="0.25">
      <c r="A14" s="325" t="s">
        <v>320</v>
      </c>
      <c r="B14" s="327" t="s">
        <v>321</v>
      </c>
      <c r="C14" s="329" t="s">
        <v>322</v>
      </c>
      <c r="D14" s="32" t="s">
        <v>438</v>
      </c>
      <c r="E14" s="32" t="s">
        <v>439</v>
      </c>
      <c r="F14" s="32" t="s">
        <v>440</v>
      </c>
      <c r="G14" s="32" t="s">
        <v>533</v>
      </c>
      <c r="H14" s="87" t="s">
        <v>323</v>
      </c>
    </row>
    <row r="15" spans="1:28" x14ac:dyDescent="0.25">
      <c r="A15" s="326"/>
      <c r="B15" s="328"/>
      <c r="C15" s="330"/>
      <c r="D15" s="33" t="s">
        <v>13</v>
      </c>
      <c r="E15" s="33" t="s">
        <v>13</v>
      </c>
      <c r="F15" s="33" t="s">
        <v>13</v>
      </c>
      <c r="G15" s="33" t="s">
        <v>13</v>
      </c>
      <c r="H15" s="34" t="s">
        <v>13</v>
      </c>
    </row>
    <row r="16" spans="1:28" ht="16.5" thickBot="1" x14ac:dyDescent="0.3">
      <c r="A16" s="35">
        <v>1</v>
      </c>
      <c r="B16" s="36">
        <v>2</v>
      </c>
      <c r="C16" s="78">
        <v>3</v>
      </c>
      <c r="D16" s="37">
        <v>6</v>
      </c>
      <c r="E16" s="37">
        <v>7</v>
      </c>
      <c r="F16" s="37">
        <v>8</v>
      </c>
      <c r="G16" s="37">
        <v>9</v>
      </c>
      <c r="H16" s="38">
        <v>10</v>
      </c>
    </row>
    <row r="17" spans="1:8" x14ac:dyDescent="0.25">
      <c r="A17" s="314" t="s">
        <v>324</v>
      </c>
      <c r="B17" s="315"/>
      <c r="C17" s="88" t="s">
        <v>325</v>
      </c>
      <c r="D17" s="39">
        <f t="shared" ref="D17:G17" si="0">+D18+D77</f>
        <v>420.52336371199999</v>
      </c>
      <c r="E17" s="39">
        <f t="shared" si="0"/>
        <v>501.19213783891587</v>
      </c>
      <c r="F17" s="39">
        <f t="shared" si="0"/>
        <v>655.39623491539635</v>
      </c>
      <c r="G17" s="39">
        <f t="shared" si="0"/>
        <v>120</v>
      </c>
      <c r="H17" s="68">
        <f>+D17+E17+F17+G17</f>
        <v>1697.1117364663123</v>
      </c>
    </row>
    <row r="18" spans="1:8" x14ac:dyDescent="0.25">
      <c r="A18" s="90" t="s">
        <v>326</v>
      </c>
      <c r="B18" s="42" t="s">
        <v>327</v>
      </c>
      <c r="C18" s="91" t="s">
        <v>325</v>
      </c>
      <c r="D18" s="126">
        <f t="shared" ref="D18:G18" si="1">+D19+D43+D71+D72</f>
        <v>420.52336371199999</v>
      </c>
      <c r="E18" s="126">
        <f t="shared" si="1"/>
        <v>501.19213783891587</v>
      </c>
      <c r="F18" s="126">
        <f t="shared" si="1"/>
        <v>655.39623491539635</v>
      </c>
      <c r="G18" s="126">
        <f t="shared" si="1"/>
        <v>120</v>
      </c>
      <c r="H18" s="89">
        <f>+D18+E18+F18+G18</f>
        <v>1697.1117364663123</v>
      </c>
    </row>
    <row r="19" spans="1:8" x14ac:dyDescent="0.25">
      <c r="A19" s="41" t="s">
        <v>39</v>
      </c>
      <c r="B19" s="43" t="s">
        <v>328</v>
      </c>
      <c r="C19" s="80" t="s">
        <v>325</v>
      </c>
      <c r="D19" s="53"/>
      <c r="E19" s="53"/>
      <c r="F19" s="53"/>
      <c r="G19" s="53"/>
      <c r="H19" s="40"/>
    </row>
    <row r="20" spans="1:8" ht="31.5" x14ac:dyDescent="0.25">
      <c r="A20" s="44" t="s">
        <v>41</v>
      </c>
      <c r="B20" s="45" t="s">
        <v>329</v>
      </c>
      <c r="C20" s="81" t="s">
        <v>325</v>
      </c>
      <c r="D20" s="46"/>
      <c r="E20" s="46"/>
      <c r="F20" s="46"/>
      <c r="G20" s="46"/>
      <c r="H20" s="40"/>
    </row>
    <row r="21" spans="1:8" x14ac:dyDescent="0.25">
      <c r="A21" s="44" t="s">
        <v>43</v>
      </c>
      <c r="B21" s="47" t="s">
        <v>330</v>
      </c>
      <c r="C21" s="81" t="s">
        <v>325</v>
      </c>
      <c r="D21" s="46"/>
      <c r="E21" s="46"/>
      <c r="F21" s="46"/>
      <c r="G21" s="46"/>
      <c r="H21" s="40"/>
    </row>
    <row r="22" spans="1:8" ht="31.5" x14ac:dyDescent="0.25">
      <c r="A22" s="48" t="s">
        <v>331</v>
      </c>
      <c r="B22" s="49" t="s">
        <v>332</v>
      </c>
      <c r="C22" s="82" t="s">
        <v>325</v>
      </c>
      <c r="D22" s="50"/>
      <c r="E22" s="50"/>
      <c r="F22" s="50"/>
      <c r="G22" s="50"/>
      <c r="H22" s="40"/>
    </row>
    <row r="23" spans="1:8" ht="31.5" x14ac:dyDescent="0.25">
      <c r="A23" s="48" t="s">
        <v>333</v>
      </c>
      <c r="B23" s="49" t="s">
        <v>334</v>
      </c>
      <c r="C23" s="82" t="s">
        <v>325</v>
      </c>
      <c r="D23" s="50"/>
      <c r="E23" s="50"/>
      <c r="F23" s="50"/>
      <c r="G23" s="50"/>
      <c r="H23" s="40"/>
    </row>
    <row r="24" spans="1:8" ht="31.5" x14ac:dyDescent="0.25">
      <c r="A24" s="48" t="s">
        <v>335</v>
      </c>
      <c r="B24" s="49" t="s">
        <v>336</v>
      </c>
      <c r="C24" s="82" t="s">
        <v>325</v>
      </c>
      <c r="D24" s="50"/>
      <c r="E24" s="50"/>
      <c r="F24" s="50"/>
      <c r="G24" s="50"/>
      <c r="H24" s="40"/>
    </row>
    <row r="25" spans="1:8" x14ac:dyDescent="0.25">
      <c r="A25" s="44" t="s">
        <v>45</v>
      </c>
      <c r="B25" s="47" t="s">
        <v>337</v>
      </c>
      <c r="C25" s="81" t="s">
        <v>325</v>
      </c>
      <c r="D25" s="46"/>
      <c r="E25" s="46"/>
      <c r="F25" s="46"/>
      <c r="G25" s="46"/>
      <c r="H25" s="40"/>
    </row>
    <row r="26" spans="1:8" x14ac:dyDescent="0.25">
      <c r="A26" s="44" t="s">
        <v>47</v>
      </c>
      <c r="B26" s="47" t="s">
        <v>338</v>
      </c>
      <c r="C26" s="81" t="s">
        <v>325</v>
      </c>
      <c r="D26" s="46"/>
      <c r="E26" s="46"/>
      <c r="F26" s="46"/>
      <c r="G26" s="46"/>
      <c r="H26" s="40"/>
    </row>
    <row r="27" spans="1:8" x14ac:dyDescent="0.25">
      <c r="A27" s="44" t="s">
        <v>339</v>
      </c>
      <c r="B27" s="47" t="s">
        <v>340</v>
      </c>
      <c r="C27" s="81" t="s">
        <v>325</v>
      </c>
      <c r="D27" s="46"/>
      <c r="E27" s="46"/>
      <c r="F27" s="46"/>
      <c r="G27" s="46"/>
      <c r="H27" s="40"/>
    </row>
    <row r="28" spans="1:8" x14ac:dyDescent="0.25">
      <c r="A28" s="44" t="s">
        <v>341</v>
      </c>
      <c r="B28" s="47" t="s">
        <v>342</v>
      </c>
      <c r="C28" s="81" t="s">
        <v>325</v>
      </c>
      <c r="D28" s="46"/>
      <c r="E28" s="46"/>
      <c r="F28" s="46"/>
      <c r="G28" s="46"/>
      <c r="H28" s="40"/>
    </row>
    <row r="29" spans="1:8" ht="31.5" x14ac:dyDescent="0.25">
      <c r="A29" s="48" t="s">
        <v>343</v>
      </c>
      <c r="B29" s="49" t="s">
        <v>344</v>
      </c>
      <c r="C29" s="82" t="s">
        <v>325</v>
      </c>
      <c r="D29" s="50"/>
      <c r="E29" s="50"/>
      <c r="F29" s="50"/>
      <c r="G29" s="50"/>
      <c r="H29" s="40"/>
    </row>
    <row r="30" spans="1:8" x14ac:dyDescent="0.25">
      <c r="A30" s="48" t="s">
        <v>345</v>
      </c>
      <c r="B30" s="49" t="s">
        <v>346</v>
      </c>
      <c r="C30" s="82" t="s">
        <v>325</v>
      </c>
      <c r="D30" s="50"/>
      <c r="E30" s="50"/>
      <c r="F30" s="50"/>
      <c r="G30" s="50"/>
      <c r="H30" s="40"/>
    </row>
    <row r="31" spans="1:8" x14ac:dyDescent="0.25">
      <c r="A31" s="48" t="s">
        <v>347</v>
      </c>
      <c r="B31" s="49" t="s">
        <v>348</v>
      </c>
      <c r="C31" s="82" t="s">
        <v>325</v>
      </c>
      <c r="D31" s="50"/>
      <c r="E31" s="50"/>
      <c r="F31" s="50"/>
      <c r="G31" s="50"/>
      <c r="H31" s="40"/>
    </row>
    <row r="32" spans="1:8" x14ac:dyDescent="0.25">
      <c r="A32" s="48" t="s">
        <v>349</v>
      </c>
      <c r="B32" s="49" t="s">
        <v>346</v>
      </c>
      <c r="C32" s="82" t="s">
        <v>325</v>
      </c>
      <c r="D32" s="50"/>
      <c r="E32" s="50"/>
      <c r="F32" s="50"/>
      <c r="G32" s="50"/>
      <c r="H32" s="40"/>
    </row>
    <row r="33" spans="1:8" x14ac:dyDescent="0.25">
      <c r="A33" s="44" t="s">
        <v>350</v>
      </c>
      <c r="B33" s="47" t="s">
        <v>351</v>
      </c>
      <c r="C33" s="81" t="s">
        <v>325</v>
      </c>
      <c r="D33" s="46"/>
      <c r="E33" s="46"/>
      <c r="F33" s="46"/>
      <c r="G33" s="46"/>
      <c r="H33" s="40"/>
    </row>
    <row r="34" spans="1:8" x14ac:dyDescent="0.25">
      <c r="A34" s="44" t="s">
        <v>352</v>
      </c>
      <c r="B34" s="47" t="s">
        <v>353</v>
      </c>
      <c r="C34" s="81" t="s">
        <v>325</v>
      </c>
      <c r="D34" s="46"/>
      <c r="E34" s="46"/>
      <c r="F34" s="46"/>
      <c r="G34" s="46"/>
      <c r="H34" s="40"/>
    </row>
    <row r="35" spans="1:8" ht="31.5" x14ac:dyDescent="0.25">
      <c r="A35" s="44" t="s">
        <v>354</v>
      </c>
      <c r="B35" s="47" t="s">
        <v>355</v>
      </c>
      <c r="C35" s="81" t="s">
        <v>325</v>
      </c>
      <c r="D35" s="46"/>
      <c r="E35" s="46"/>
      <c r="F35" s="46"/>
      <c r="G35" s="46"/>
      <c r="H35" s="40"/>
    </row>
    <row r="36" spans="1:8" x14ac:dyDescent="0.25">
      <c r="A36" s="48" t="s">
        <v>356</v>
      </c>
      <c r="B36" s="49" t="s">
        <v>357</v>
      </c>
      <c r="C36" s="82" t="s">
        <v>325</v>
      </c>
      <c r="D36" s="50"/>
      <c r="E36" s="50"/>
      <c r="F36" s="50"/>
      <c r="G36" s="50"/>
      <c r="H36" s="40"/>
    </row>
    <row r="37" spans="1:8" x14ac:dyDescent="0.25">
      <c r="A37" s="48" t="s">
        <v>358</v>
      </c>
      <c r="B37" s="51" t="s">
        <v>359</v>
      </c>
      <c r="C37" s="82" t="s">
        <v>325</v>
      </c>
      <c r="D37" s="50"/>
      <c r="E37" s="50"/>
      <c r="F37" s="50"/>
      <c r="G37" s="50"/>
      <c r="H37" s="40"/>
    </row>
    <row r="38" spans="1:8" ht="31.5" x14ac:dyDescent="0.25">
      <c r="A38" s="44" t="s">
        <v>49</v>
      </c>
      <c r="B38" s="45" t="s">
        <v>360</v>
      </c>
      <c r="C38" s="81" t="s">
        <v>325</v>
      </c>
      <c r="D38" s="46"/>
      <c r="E38" s="46"/>
      <c r="F38" s="46"/>
      <c r="G38" s="46"/>
      <c r="H38" s="40"/>
    </row>
    <row r="39" spans="1:8" ht="31.5" x14ac:dyDescent="0.25">
      <c r="A39" s="48" t="s">
        <v>51</v>
      </c>
      <c r="B39" s="52" t="s">
        <v>332</v>
      </c>
      <c r="C39" s="82" t="s">
        <v>325</v>
      </c>
      <c r="D39" s="50"/>
      <c r="E39" s="50"/>
      <c r="F39" s="50"/>
      <c r="G39" s="50"/>
      <c r="H39" s="40"/>
    </row>
    <row r="40" spans="1:8" ht="31.5" x14ac:dyDescent="0.25">
      <c r="A40" s="48" t="s">
        <v>53</v>
      </c>
      <c r="B40" s="52" t="s">
        <v>334</v>
      </c>
      <c r="C40" s="82" t="s">
        <v>325</v>
      </c>
      <c r="D40" s="50"/>
      <c r="E40" s="50"/>
      <c r="F40" s="50"/>
      <c r="G40" s="50"/>
      <c r="H40" s="40"/>
    </row>
    <row r="41" spans="1:8" ht="31.5" x14ac:dyDescent="0.25">
      <c r="A41" s="48" t="s">
        <v>361</v>
      </c>
      <c r="B41" s="52" t="s">
        <v>336</v>
      </c>
      <c r="C41" s="82" t="s">
        <v>325</v>
      </c>
      <c r="D41" s="50"/>
      <c r="E41" s="50"/>
      <c r="F41" s="50"/>
      <c r="G41" s="50"/>
      <c r="H41" s="40"/>
    </row>
    <row r="42" spans="1:8" x14ac:dyDescent="0.25">
      <c r="A42" s="44" t="s">
        <v>55</v>
      </c>
      <c r="B42" s="45" t="s">
        <v>362</v>
      </c>
      <c r="C42" s="81" t="s">
        <v>325</v>
      </c>
      <c r="D42" s="46"/>
      <c r="E42" s="46"/>
      <c r="F42" s="46"/>
      <c r="G42" s="46"/>
      <c r="H42" s="40"/>
    </row>
    <row r="43" spans="1:8" x14ac:dyDescent="0.25">
      <c r="A43" s="41" t="s">
        <v>70</v>
      </c>
      <c r="B43" s="43" t="s">
        <v>363</v>
      </c>
      <c r="C43" s="80" t="s">
        <v>325</v>
      </c>
      <c r="D43" s="53">
        <f>D44</f>
        <v>81.33</v>
      </c>
      <c r="E43" s="53">
        <f t="shared" ref="E43:G43" si="2">E44</f>
        <v>233.71661957000001</v>
      </c>
      <c r="F43" s="53">
        <f t="shared" si="2"/>
        <v>233.71661957000001</v>
      </c>
      <c r="G43" s="53">
        <f t="shared" si="2"/>
        <v>0</v>
      </c>
      <c r="H43" s="40">
        <f t="shared" ref="H43:H44" si="3">+D43+E43+F43+G43</f>
        <v>548.76323914</v>
      </c>
    </row>
    <row r="44" spans="1:8" ht="31.5" x14ac:dyDescent="0.25">
      <c r="A44" s="44" t="s">
        <v>72</v>
      </c>
      <c r="B44" s="45" t="s">
        <v>364</v>
      </c>
      <c r="C44" s="81" t="s">
        <v>325</v>
      </c>
      <c r="D44" s="46">
        <f>D50</f>
        <v>81.33</v>
      </c>
      <c r="E44" s="46">
        <f>E50</f>
        <v>233.71661957000001</v>
      </c>
      <c r="F44" s="46">
        <f>F50</f>
        <v>233.71661957000001</v>
      </c>
      <c r="G44" s="46">
        <f>G50</f>
        <v>0</v>
      </c>
      <c r="H44" s="40">
        <f t="shared" si="3"/>
        <v>548.76323914</v>
      </c>
    </row>
    <row r="45" spans="1:8" x14ac:dyDescent="0.25">
      <c r="A45" s="44" t="s">
        <v>74</v>
      </c>
      <c r="B45" s="47" t="s">
        <v>365</v>
      </c>
      <c r="C45" s="81" t="s">
        <v>325</v>
      </c>
      <c r="D45" s="46"/>
      <c r="E45" s="46"/>
      <c r="F45" s="46"/>
      <c r="G45" s="46"/>
      <c r="H45" s="40"/>
    </row>
    <row r="46" spans="1:8" ht="31.5" x14ac:dyDescent="0.25">
      <c r="A46" s="48" t="s">
        <v>366</v>
      </c>
      <c r="B46" s="52" t="s">
        <v>332</v>
      </c>
      <c r="C46" s="82" t="s">
        <v>325</v>
      </c>
      <c r="D46" s="50"/>
      <c r="E46" s="50"/>
      <c r="F46" s="50"/>
      <c r="G46" s="50"/>
      <c r="H46" s="40"/>
    </row>
    <row r="47" spans="1:8" ht="31.5" x14ac:dyDescent="0.25">
      <c r="A47" s="48" t="s">
        <v>367</v>
      </c>
      <c r="B47" s="52" t="s">
        <v>334</v>
      </c>
      <c r="C47" s="82" t="s">
        <v>325</v>
      </c>
      <c r="D47" s="50"/>
      <c r="E47" s="50"/>
      <c r="F47" s="50"/>
      <c r="G47" s="50"/>
      <c r="H47" s="40"/>
    </row>
    <row r="48" spans="1:8" ht="31.5" x14ac:dyDescent="0.25">
      <c r="A48" s="48" t="s">
        <v>368</v>
      </c>
      <c r="B48" s="52" t="s">
        <v>336</v>
      </c>
      <c r="C48" s="82" t="s">
        <v>325</v>
      </c>
      <c r="D48" s="50"/>
      <c r="E48" s="50"/>
      <c r="F48" s="50"/>
      <c r="G48" s="50"/>
      <c r="H48" s="40"/>
    </row>
    <row r="49" spans="1:8" x14ac:dyDescent="0.25">
      <c r="A49" s="44" t="s">
        <v>76</v>
      </c>
      <c r="B49" s="47" t="s">
        <v>369</v>
      </c>
      <c r="C49" s="81" t="s">
        <v>325</v>
      </c>
      <c r="D49" s="46"/>
      <c r="E49" s="46"/>
      <c r="F49" s="46"/>
      <c r="G49" s="46"/>
      <c r="H49" s="40"/>
    </row>
    <row r="50" spans="1:8" x14ac:dyDescent="0.25">
      <c r="A50" s="44" t="s">
        <v>370</v>
      </c>
      <c r="B50" s="47" t="s">
        <v>371</v>
      </c>
      <c r="C50" s="81" t="s">
        <v>325</v>
      </c>
      <c r="D50" s="46">
        <v>81.33</v>
      </c>
      <c r="E50" s="46">
        <v>233.71661957000001</v>
      </c>
      <c r="F50" s="46">
        <v>233.71661957000001</v>
      </c>
      <c r="G50" s="46">
        <v>0</v>
      </c>
      <c r="H50" s="40">
        <f>+D50+E50+F50+G50</f>
        <v>548.76323914</v>
      </c>
    </row>
    <row r="51" spans="1:8" x14ac:dyDescent="0.25">
      <c r="A51" s="44" t="s">
        <v>372</v>
      </c>
      <c r="B51" s="47" t="s">
        <v>373</v>
      </c>
      <c r="C51" s="81" t="s">
        <v>325</v>
      </c>
      <c r="D51" s="46"/>
      <c r="E51" s="46"/>
      <c r="F51" s="46"/>
      <c r="G51" s="46"/>
      <c r="H51" s="40"/>
    </row>
    <row r="52" spans="1:8" x14ac:dyDescent="0.25">
      <c r="A52" s="44" t="s">
        <v>374</v>
      </c>
      <c r="B52" s="47" t="s">
        <v>375</v>
      </c>
      <c r="C52" s="81" t="s">
        <v>325</v>
      </c>
      <c r="D52" s="46"/>
      <c r="E52" s="46"/>
      <c r="F52" s="46"/>
      <c r="G52" s="46"/>
      <c r="H52" s="40"/>
    </row>
    <row r="53" spans="1:8" x14ac:dyDescent="0.25">
      <c r="A53" s="44" t="s">
        <v>376</v>
      </c>
      <c r="B53" s="47" t="s">
        <v>353</v>
      </c>
      <c r="C53" s="81" t="s">
        <v>325</v>
      </c>
      <c r="D53" s="46"/>
      <c r="E53" s="46"/>
      <c r="F53" s="46"/>
      <c r="G53" s="46"/>
      <c r="H53" s="40"/>
    </row>
    <row r="54" spans="1:8" ht="31.5" x14ac:dyDescent="0.25">
      <c r="A54" s="44" t="s">
        <v>377</v>
      </c>
      <c r="B54" s="47" t="s">
        <v>378</v>
      </c>
      <c r="C54" s="81" t="s">
        <v>325</v>
      </c>
      <c r="D54" s="46"/>
      <c r="E54" s="46"/>
      <c r="F54" s="46"/>
      <c r="G54" s="46"/>
      <c r="H54" s="40"/>
    </row>
    <row r="55" spans="1:8" x14ac:dyDescent="0.25">
      <c r="A55" s="48" t="s">
        <v>379</v>
      </c>
      <c r="B55" s="49" t="s">
        <v>357</v>
      </c>
      <c r="C55" s="82" t="s">
        <v>325</v>
      </c>
      <c r="D55" s="50"/>
      <c r="E55" s="50"/>
      <c r="F55" s="50"/>
      <c r="G55" s="50"/>
      <c r="H55" s="40"/>
    </row>
    <row r="56" spans="1:8" x14ac:dyDescent="0.25">
      <c r="A56" s="48" t="s">
        <v>380</v>
      </c>
      <c r="B56" s="51" t="s">
        <v>359</v>
      </c>
      <c r="C56" s="82" t="s">
        <v>325</v>
      </c>
      <c r="D56" s="50"/>
      <c r="E56" s="50"/>
      <c r="F56" s="50"/>
      <c r="G56" s="50"/>
      <c r="H56" s="40"/>
    </row>
    <row r="57" spans="1:8" x14ac:dyDescent="0.25">
      <c r="A57" s="44" t="s">
        <v>93</v>
      </c>
      <c r="B57" s="45" t="s">
        <v>381</v>
      </c>
      <c r="C57" s="81" t="s">
        <v>325</v>
      </c>
      <c r="D57" s="46"/>
      <c r="E57" s="46"/>
      <c r="F57" s="46"/>
      <c r="G57" s="46"/>
      <c r="H57" s="40"/>
    </row>
    <row r="58" spans="1:8" ht="31.5" x14ac:dyDescent="0.25">
      <c r="A58" s="44" t="s">
        <v>99</v>
      </c>
      <c r="B58" s="45" t="s">
        <v>382</v>
      </c>
      <c r="C58" s="81" t="s">
        <v>325</v>
      </c>
      <c r="D58" s="46">
        <v>0</v>
      </c>
      <c r="E58" s="46">
        <v>0</v>
      </c>
      <c r="F58" s="46">
        <v>0</v>
      </c>
      <c r="G58" s="46">
        <v>0</v>
      </c>
      <c r="H58" s="40">
        <f>+D58+E58+F58+G58</f>
        <v>0</v>
      </c>
    </row>
    <row r="59" spans="1:8" x14ac:dyDescent="0.25">
      <c r="A59" s="44" t="s">
        <v>101</v>
      </c>
      <c r="B59" s="47" t="s">
        <v>365</v>
      </c>
      <c r="C59" s="81" t="s">
        <v>325</v>
      </c>
      <c r="D59" s="46"/>
      <c r="E59" s="46"/>
      <c r="F59" s="46"/>
      <c r="G59" s="46"/>
      <c r="H59" s="40"/>
    </row>
    <row r="60" spans="1:8" ht="31.5" x14ac:dyDescent="0.25">
      <c r="A60" s="48" t="s">
        <v>383</v>
      </c>
      <c r="B60" s="52" t="s">
        <v>332</v>
      </c>
      <c r="C60" s="82" t="s">
        <v>325</v>
      </c>
      <c r="D60" s="50"/>
      <c r="E60" s="50"/>
      <c r="F60" s="50"/>
      <c r="G60" s="50"/>
      <c r="H60" s="40"/>
    </row>
    <row r="61" spans="1:8" ht="31.5" x14ac:dyDescent="0.25">
      <c r="A61" s="48" t="s">
        <v>384</v>
      </c>
      <c r="B61" s="52" t="s">
        <v>334</v>
      </c>
      <c r="C61" s="82" t="s">
        <v>325</v>
      </c>
      <c r="D61" s="50"/>
      <c r="E61" s="50"/>
      <c r="F61" s="50"/>
      <c r="G61" s="50"/>
      <c r="H61" s="40"/>
    </row>
    <row r="62" spans="1:8" ht="31.5" x14ac:dyDescent="0.25">
      <c r="A62" s="48" t="s">
        <v>385</v>
      </c>
      <c r="B62" s="52" t="s">
        <v>336</v>
      </c>
      <c r="C62" s="82" t="s">
        <v>325</v>
      </c>
      <c r="D62" s="50"/>
      <c r="E62" s="50"/>
      <c r="F62" s="50"/>
      <c r="G62" s="50"/>
      <c r="H62" s="40"/>
    </row>
    <row r="63" spans="1:8" x14ac:dyDescent="0.25">
      <c r="A63" s="44" t="s">
        <v>103</v>
      </c>
      <c r="B63" s="47" t="s">
        <v>369</v>
      </c>
      <c r="C63" s="81" t="s">
        <v>325</v>
      </c>
      <c r="D63" s="46"/>
      <c r="E63" s="46"/>
      <c r="F63" s="46"/>
      <c r="G63" s="46"/>
      <c r="H63" s="40"/>
    </row>
    <row r="64" spans="1:8" x14ac:dyDescent="0.25">
      <c r="A64" s="44" t="s">
        <v>105</v>
      </c>
      <c r="B64" s="47" t="s">
        <v>371</v>
      </c>
      <c r="C64" s="81" t="s">
        <v>325</v>
      </c>
      <c r="D64" s="46">
        <v>0</v>
      </c>
      <c r="E64" s="46">
        <v>0</v>
      </c>
      <c r="F64" s="46">
        <v>0</v>
      </c>
      <c r="G64" s="46">
        <v>0</v>
      </c>
      <c r="H64" s="40">
        <f>+D64+E64+F64+G64</f>
        <v>0</v>
      </c>
    </row>
    <row r="65" spans="1:8" x14ac:dyDescent="0.25">
      <c r="A65" s="44" t="s">
        <v>107</v>
      </c>
      <c r="B65" s="47" t="s">
        <v>373</v>
      </c>
      <c r="C65" s="81" t="s">
        <v>325</v>
      </c>
      <c r="D65" s="46"/>
      <c r="E65" s="46"/>
      <c r="F65" s="46"/>
      <c r="G65" s="46"/>
      <c r="H65" s="40"/>
    </row>
    <row r="66" spans="1:8" x14ac:dyDescent="0.25">
      <c r="A66" s="44" t="s">
        <v>109</v>
      </c>
      <c r="B66" s="47" t="s">
        <v>375</v>
      </c>
      <c r="C66" s="81" t="s">
        <v>325</v>
      </c>
      <c r="D66" s="46"/>
      <c r="E66" s="46"/>
      <c r="F66" s="46"/>
      <c r="G66" s="46"/>
      <c r="H66" s="40"/>
    </row>
    <row r="67" spans="1:8" x14ac:dyDescent="0.25">
      <c r="A67" s="44" t="s">
        <v>111</v>
      </c>
      <c r="B67" s="47" t="s">
        <v>353</v>
      </c>
      <c r="C67" s="81" t="s">
        <v>325</v>
      </c>
      <c r="D67" s="46"/>
      <c r="E67" s="46"/>
      <c r="F67" s="46"/>
      <c r="G67" s="46"/>
      <c r="H67" s="40"/>
    </row>
    <row r="68" spans="1:8" ht="31.5" x14ac:dyDescent="0.25">
      <c r="A68" s="44" t="s">
        <v>113</v>
      </c>
      <c r="B68" s="47" t="s">
        <v>378</v>
      </c>
      <c r="C68" s="81" t="s">
        <v>325</v>
      </c>
      <c r="D68" s="46"/>
      <c r="E68" s="46"/>
      <c r="F68" s="46"/>
      <c r="G68" s="46"/>
      <c r="H68" s="40"/>
    </row>
    <row r="69" spans="1:8" x14ac:dyDescent="0.25">
      <c r="A69" s="48" t="s">
        <v>386</v>
      </c>
      <c r="B69" s="51" t="s">
        <v>357</v>
      </c>
      <c r="C69" s="82" t="s">
        <v>325</v>
      </c>
      <c r="D69" s="50"/>
      <c r="E69" s="50"/>
      <c r="F69" s="50"/>
      <c r="G69" s="50"/>
      <c r="H69" s="40"/>
    </row>
    <row r="70" spans="1:8" x14ac:dyDescent="0.25">
      <c r="A70" s="48" t="s">
        <v>387</v>
      </c>
      <c r="B70" s="51" t="s">
        <v>359</v>
      </c>
      <c r="C70" s="82" t="s">
        <v>325</v>
      </c>
      <c r="D70" s="50"/>
      <c r="E70" s="50"/>
      <c r="F70" s="50"/>
      <c r="G70" s="50"/>
      <c r="H70" s="54"/>
    </row>
    <row r="71" spans="1:8" x14ac:dyDescent="0.25">
      <c r="A71" s="41" t="s">
        <v>123</v>
      </c>
      <c r="B71" s="43" t="s">
        <v>388</v>
      </c>
      <c r="C71" s="80" t="s">
        <v>325</v>
      </c>
      <c r="D71" s="53">
        <v>70.059560618666652</v>
      </c>
      <c r="E71" s="53">
        <v>83.532022973152607</v>
      </c>
      <c r="F71" s="53">
        <v>109.23270581923271</v>
      </c>
      <c r="G71" s="53">
        <v>20</v>
      </c>
      <c r="H71" s="40">
        <f t="shared" ref="H71:H72" si="4">+D71+E71+F71+G71</f>
        <v>282.82428941105195</v>
      </c>
    </row>
    <row r="72" spans="1:8" x14ac:dyDescent="0.25">
      <c r="A72" s="41" t="s">
        <v>129</v>
      </c>
      <c r="B72" s="43" t="s">
        <v>389</v>
      </c>
      <c r="C72" s="80" t="s">
        <v>325</v>
      </c>
      <c r="D72" s="53">
        <f>D76</f>
        <v>269.13380309333337</v>
      </c>
      <c r="E72" s="53">
        <f t="shared" ref="E72:G72" si="5">E76</f>
        <v>183.9434952957632</v>
      </c>
      <c r="F72" s="53">
        <f t="shared" si="5"/>
        <v>312.44690952616361</v>
      </c>
      <c r="G72" s="53">
        <f t="shared" si="5"/>
        <v>100</v>
      </c>
      <c r="H72" s="40">
        <f t="shared" si="4"/>
        <v>865.52420791526015</v>
      </c>
    </row>
    <row r="73" spans="1:8" x14ac:dyDescent="0.25">
      <c r="A73" s="44" t="s">
        <v>390</v>
      </c>
      <c r="B73" s="45" t="s">
        <v>391</v>
      </c>
      <c r="C73" s="81" t="s">
        <v>325</v>
      </c>
      <c r="D73" s="46"/>
      <c r="E73" s="46"/>
      <c r="F73" s="46"/>
      <c r="G73" s="46"/>
      <c r="H73" s="40"/>
    </row>
    <row r="74" spans="1:8" x14ac:dyDescent="0.25">
      <c r="A74" s="44" t="s">
        <v>392</v>
      </c>
      <c r="B74" s="55" t="s">
        <v>393</v>
      </c>
      <c r="C74" s="81" t="s">
        <v>325</v>
      </c>
      <c r="D74" s="46"/>
      <c r="E74" s="46"/>
      <c r="F74" s="46"/>
      <c r="G74" s="46"/>
      <c r="H74" s="40"/>
    </row>
    <row r="75" spans="1:8" x14ac:dyDescent="0.25">
      <c r="A75" s="56" t="s">
        <v>394</v>
      </c>
      <c r="B75" s="57" t="s">
        <v>395</v>
      </c>
      <c r="C75" s="81" t="s">
        <v>325</v>
      </c>
      <c r="D75" s="46"/>
      <c r="E75" s="46"/>
      <c r="F75" s="46"/>
      <c r="G75" s="46"/>
      <c r="H75" s="40"/>
    </row>
    <row r="76" spans="1:8" x14ac:dyDescent="0.25">
      <c r="A76" s="227" t="s">
        <v>534</v>
      </c>
      <c r="B76" s="228" t="s">
        <v>535</v>
      </c>
      <c r="C76" s="81" t="s">
        <v>325</v>
      </c>
      <c r="D76" s="46">
        <v>269.13380309333337</v>
      </c>
      <c r="E76" s="46">
        <v>183.9434952957632</v>
      </c>
      <c r="F76" s="46">
        <v>312.44690952616361</v>
      </c>
      <c r="G76" s="46">
        <v>100</v>
      </c>
      <c r="H76" s="40">
        <f t="shared" ref="H76" si="6">+D76+E76+F76+G76</f>
        <v>865.52420791526015</v>
      </c>
    </row>
    <row r="77" spans="1:8" x14ac:dyDescent="0.25">
      <c r="A77" s="58" t="s">
        <v>396</v>
      </c>
      <c r="B77" s="59" t="s">
        <v>397</v>
      </c>
      <c r="C77" s="79" t="s">
        <v>325</v>
      </c>
      <c r="D77" s="53">
        <v>0</v>
      </c>
      <c r="E77" s="53">
        <f t="shared" ref="E77:F77" si="7">SUM(E78:E82,E87:E88)</f>
        <v>0</v>
      </c>
      <c r="F77" s="53">
        <f t="shared" si="7"/>
        <v>0</v>
      </c>
      <c r="G77" s="53">
        <v>0</v>
      </c>
      <c r="H77" s="40">
        <f>+D77+E77+F77+G77</f>
        <v>0</v>
      </c>
    </row>
    <row r="78" spans="1:8" x14ac:dyDescent="0.25">
      <c r="A78" s="44" t="s">
        <v>398</v>
      </c>
      <c r="B78" s="60" t="s">
        <v>399</v>
      </c>
      <c r="C78" s="81" t="s">
        <v>325</v>
      </c>
      <c r="D78" s="46"/>
      <c r="E78" s="46"/>
      <c r="F78" s="46"/>
      <c r="G78" s="46"/>
      <c r="H78" s="40">
        <f>+D78+E78+F78+G78</f>
        <v>0</v>
      </c>
    </row>
    <row r="79" spans="1:8" x14ac:dyDescent="0.25">
      <c r="A79" s="44" t="s">
        <v>400</v>
      </c>
      <c r="B79" s="60" t="s">
        <v>401</v>
      </c>
      <c r="C79" s="81" t="s">
        <v>325</v>
      </c>
      <c r="D79" s="46"/>
      <c r="E79" s="46"/>
      <c r="F79" s="46"/>
      <c r="G79" s="46"/>
      <c r="H79" s="40"/>
    </row>
    <row r="80" spans="1:8" x14ac:dyDescent="0.25">
      <c r="A80" s="44" t="s">
        <v>402</v>
      </c>
      <c r="B80" s="60" t="s">
        <v>403</v>
      </c>
      <c r="C80" s="81" t="s">
        <v>325</v>
      </c>
      <c r="D80" s="46"/>
      <c r="E80" s="46"/>
      <c r="F80" s="46"/>
      <c r="G80" s="46"/>
      <c r="H80" s="40"/>
    </row>
    <row r="81" spans="1:8" x14ac:dyDescent="0.25">
      <c r="A81" s="44" t="s">
        <v>404</v>
      </c>
      <c r="B81" s="60" t="s">
        <v>405</v>
      </c>
      <c r="C81" s="81" t="s">
        <v>325</v>
      </c>
      <c r="D81" s="46"/>
      <c r="E81" s="46"/>
      <c r="F81" s="46"/>
      <c r="G81" s="46"/>
      <c r="H81" s="40"/>
    </row>
    <row r="82" spans="1:8" x14ac:dyDescent="0.25">
      <c r="A82" s="44" t="s">
        <v>406</v>
      </c>
      <c r="B82" s="60" t="s">
        <v>407</v>
      </c>
      <c r="C82" s="81" t="s">
        <v>325</v>
      </c>
      <c r="D82" s="46"/>
      <c r="E82" s="46"/>
      <c r="F82" s="46"/>
      <c r="G82" s="46"/>
      <c r="H82" s="40">
        <f>+D82+E82+F82+G82</f>
        <v>0</v>
      </c>
    </row>
    <row r="83" spans="1:8" x14ac:dyDescent="0.25">
      <c r="A83" s="44" t="s">
        <v>408</v>
      </c>
      <c r="B83" s="45" t="s">
        <v>409</v>
      </c>
      <c r="C83" s="81" t="s">
        <v>325</v>
      </c>
      <c r="D83" s="46"/>
      <c r="E83" s="46"/>
      <c r="F83" s="46"/>
      <c r="G83" s="46"/>
      <c r="H83" s="40"/>
    </row>
    <row r="84" spans="1:8" ht="31.5" x14ac:dyDescent="0.25">
      <c r="A84" s="48" t="s">
        <v>410</v>
      </c>
      <c r="B84" s="52" t="s">
        <v>411</v>
      </c>
      <c r="C84" s="82" t="s">
        <v>325</v>
      </c>
      <c r="D84" s="50"/>
      <c r="E84" s="50"/>
      <c r="F84" s="50"/>
      <c r="G84" s="50"/>
      <c r="H84" s="40"/>
    </row>
    <row r="85" spans="1:8" ht="31.5" x14ac:dyDescent="0.25">
      <c r="A85" s="44" t="s">
        <v>412</v>
      </c>
      <c r="B85" s="45" t="s">
        <v>413</v>
      </c>
      <c r="C85" s="81" t="s">
        <v>325</v>
      </c>
      <c r="D85" s="46"/>
      <c r="E85" s="46"/>
      <c r="F85" s="46"/>
      <c r="G85" s="46"/>
      <c r="H85" s="40"/>
    </row>
    <row r="86" spans="1:8" ht="47.25" x14ac:dyDescent="0.25">
      <c r="A86" s="48" t="s">
        <v>414</v>
      </c>
      <c r="B86" s="52" t="s">
        <v>415</v>
      </c>
      <c r="C86" s="82" t="s">
        <v>325</v>
      </c>
      <c r="D86" s="50"/>
      <c r="E86" s="50"/>
      <c r="F86" s="50"/>
      <c r="G86" s="50"/>
      <c r="H86" s="40"/>
    </row>
    <row r="87" spans="1:8" x14ac:dyDescent="0.25">
      <c r="A87" s="44" t="s">
        <v>416</v>
      </c>
      <c r="B87" s="60" t="s">
        <v>417</v>
      </c>
      <c r="C87" s="81" t="s">
        <v>325</v>
      </c>
      <c r="D87" s="46"/>
      <c r="E87" s="46"/>
      <c r="F87" s="46"/>
      <c r="G87" s="46"/>
      <c r="H87" s="40"/>
    </row>
    <row r="88" spans="1:8" ht="16.5" thickBot="1" x14ac:dyDescent="0.3">
      <c r="A88" s="61" t="s">
        <v>418</v>
      </c>
      <c r="B88" s="62" t="s">
        <v>419</v>
      </c>
      <c r="C88" s="83" t="s">
        <v>325</v>
      </c>
      <c r="D88" s="63"/>
      <c r="E88" s="63"/>
      <c r="F88" s="63"/>
      <c r="G88" s="63"/>
      <c r="H88" s="64"/>
    </row>
    <row r="89" spans="1:8" x14ac:dyDescent="0.25">
      <c r="A89" s="65" t="s">
        <v>420</v>
      </c>
      <c r="B89" s="66" t="s">
        <v>421</v>
      </c>
      <c r="C89" s="84" t="s">
        <v>325</v>
      </c>
      <c r="D89" s="67">
        <f t="shared" ref="D89:F89" si="8">D90+D94</f>
        <v>0</v>
      </c>
      <c r="E89" s="67">
        <f t="shared" si="8"/>
        <v>0</v>
      </c>
      <c r="F89" s="67">
        <f t="shared" si="8"/>
        <v>0</v>
      </c>
      <c r="G89" s="67">
        <v>0</v>
      </c>
      <c r="H89" s="68">
        <f>+D89+E89+F89+G89</f>
        <v>0</v>
      </c>
    </row>
    <row r="90" spans="1:8" ht="47.25" x14ac:dyDescent="0.25">
      <c r="A90" s="69" t="s">
        <v>422</v>
      </c>
      <c r="B90" s="60" t="s">
        <v>423</v>
      </c>
      <c r="C90" s="83" t="s">
        <v>325</v>
      </c>
      <c r="D90" s="46">
        <f t="shared" ref="D90:F90" si="9">SUM(D91:D93)</f>
        <v>0</v>
      </c>
      <c r="E90" s="46">
        <f t="shared" si="9"/>
        <v>0</v>
      </c>
      <c r="F90" s="46">
        <f t="shared" si="9"/>
        <v>0</v>
      </c>
      <c r="G90" s="46">
        <v>0</v>
      </c>
      <c r="H90" s="40">
        <f>+D90+E90+F90+G90</f>
        <v>0</v>
      </c>
    </row>
    <row r="91" spans="1:8" x14ac:dyDescent="0.25">
      <c r="A91" s="70" t="s">
        <v>424</v>
      </c>
      <c r="B91" s="71" t="s">
        <v>425</v>
      </c>
      <c r="C91" s="85" t="s">
        <v>325</v>
      </c>
      <c r="D91" s="72"/>
      <c r="E91" s="72"/>
      <c r="F91" s="72"/>
      <c r="G91" s="72"/>
      <c r="H91" s="40"/>
    </row>
    <row r="92" spans="1:8" ht="31.5" x14ac:dyDescent="0.25">
      <c r="A92" s="70" t="s">
        <v>426</v>
      </c>
      <c r="B92" s="71" t="s">
        <v>427</v>
      </c>
      <c r="C92" s="85" t="s">
        <v>325</v>
      </c>
      <c r="D92" s="72"/>
      <c r="E92" s="72"/>
      <c r="F92" s="72"/>
      <c r="G92" s="72"/>
      <c r="H92" s="40"/>
    </row>
    <row r="93" spans="1:8" x14ac:dyDescent="0.25">
      <c r="A93" s="70" t="s">
        <v>428</v>
      </c>
      <c r="B93" s="71" t="s">
        <v>429</v>
      </c>
      <c r="C93" s="85" t="s">
        <v>325</v>
      </c>
      <c r="D93" s="50"/>
      <c r="E93" s="50"/>
      <c r="F93" s="50"/>
      <c r="G93" s="50"/>
      <c r="H93" s="40"/>
    </row>
    <row r="94" spans="1:8" ht="47.25" x14ac:dyDescent="0.25">
      <c r="A94" s="69" t="s">
        <v>430</v>
      </c>
      <c r="B94" s="60" t="s">
        <v>431</v>
      </c>
      <c r="C94" s="77" t="s">
        <v>325</v>
      </c>
      <c r="D94" s="46">
        <f t="shared" ref="D94:F94" si="10">SUM(D95:D97)</f>
        <v>0</v>
      </c>
      <c r="E94" s="46">
        <f t="shared" si="10"/>
        <v>0</v>
      </c>
      <c r="F94" s="46">
        <f t="shared" si="10"/>
        <v>0</v>
      </c>
      <c r="G94" s="46">
        <v>0</v>
      </c>
      <c r="H94" s="40">
        <f>+D94+E94+F94+G94</f>
        <v>0</v>
      </c>
    </row>
    <row r="95" spans="1:8" ht="31.5" x14ac:dyDescent="0.25">
      <c r="A95" s="70" t="s">
        <v>432</v>
      </c>
      <c r="B95" s="71" t="s">
        <v>433</v>
      </c>
      <c r="C95" s="85" t="s">
        <v>325</v>
      </c>
      <c r="D95" s="50"/>
      <c r="E95" s="50"/>
      <c r="F95" s="50"/>
      <c r="G95" s="50"/>
      <c r="H95" s="40"/>
    </row>
    <row r="96" spans="1:8" ht="31.5" x14ac:dyDescent="0.25">
      <c r="A96" s="70" t="s">
        <v>434</v>
      </c>
      <c r="B96" s="71" t="s">
        <v>435</v>
      </c>
      <c r="C96" s="85" t="s">
        <v>325</v>
      </c>
      <c r="D96" s="50"/>
      <c r="E96" s="50"/>
      <c r="F96" s="50"/>
      <c r="G96" s="50"/>
      <c r="H96" s="40"/>
    </row>
    <row r="97" spans="1:8" ht="16.5" thickBot="1" x14ac:dyDescent="0.3">
      <c r="A97" s="73" t="s">
        <v>436</v>
      </c>
      <c r="B97" s="74" t="s">
        <v>437</v>
      </c>
      <c r="C97" s="86" t="s">
        <v>325</v>
      </c>
      <c r="D97" s="75"/>
      <c r="E97" s="75"/>
      <c r="F97" s="75"/>
      <c r="G97" s="75"/>
      <c r="H97" s="76"/>
    </row>
  </sheetData>
  <mergeCells count="9">
    <mergeCell ref="A17:B17"/>
    <mergeCell ref="A5:H5"/>
    <mergeCell ref="A7:H7"/>
    <mergeCell ref="A9:H9"/>
    <mergeCell ref="A10:H10"/>
    <mergeCell ref="A12:H13"/>
    <mergeCell ref="A14:A15"/>
    <mergeCell ref="B14:B15"/>
    <mergeCell ref="C14:C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111"/>
  <sheetViews>
    <sheetView topLeftCell="C1" zoomScale="80" zoomScaleNormal="80" workbookViewId="0">
      <selection activeCell="I2" sqref="I2:R2"/>
    </sheetView>
  </sheetViews>
  <sheetFormatPr defaultRowHeight="15.75" x14ac:dyDescent="0.25"/>
  <cols>
    <col min="1" max="1" width="12.140625" style="9" customWidth="1"/>
    <col min="2" max="2" width="98.28515625" style="9" customWidth="1"/>
    <col min="3" max="3" width="17.28515625" style="9" customWidth="1"/>
    <col min="4" max="4" width="10.28515625" style="208" customWidth="1"/>
    <col min="5" max="5" width="14.42578125" style="208" customWidth="1"/>
    <col min="6" max="6" width="26.140625" style="100" customWidth="1"/>
    <col min="7" max="11" width="10.85546875" style="100" customWidth="1"/>
    <col min="12" max="12" width="10.140625" style="100" customWidth="1"/>
    <col min="13" max="13" width="15.42578125" style="100" customWidth="1"/>
    <col min="14" max="17" width="18.140625" style="100" customWidth="1"/>
    <col min="18" max="18" width="20.5703125" style="9" customWidth="1"/>
    <col min="19" max="19" width="9.140625" style="101"/>
    <col min="20" max="20" width="14.28515625" style="9" customWidth="1"/>
    <col min="21" max="16384" width="9.140625" style="9"/>
  </cols>
  <sheetData>
    <row r="1" spans="1:19" x14ac:dyDescent="0.25">
      <c r="R1" s="187" t="s">
        <v>183</v>
      </c>
    </row>
    <row r="2" spans="1:19" ht="15.75" customHeight="1" x14ac:dyDescent="0.25">
      <c r="I2" s="256" t="s">
        <v>540</v>
      </c>
      <c r="J2" s="256"/>
      <c r="K2" s="256"/>
      <c r="L2" s="256"/>
      <c r="M2" s="256"/>
      <c r="N2" s="256"/>
      <c r="O2" s="256"/>
      <c r="P2" s="256"/>
      <c r="Q2" s="256"/>
      <c r="R2" s="256"/>
    </row>
    <row r="3" spans="1:19" x14ac:dyDescent="0.25">
      <c r="P3" s="253"/>
      <c r="Q3" s="253"/>
      <c r="R3" s="253"/>
    </row>
    <row r="4" spans="1:19" ht="18.75" x14ac:dyDescent="0.25">
      <c r="A4" s="257"/>
      <c r="B4" s="257"/>
      <c r="C4" s="257"/>
      <c r="D4" s="257"/>
      <c r="E4" s="257"/>
      <c r="F4" s="258"/>
      <c r="G4" s="258"/>
      <c r="H4" s="258"/>
      <c r="I4" s="258"/>
      <c r="J4" s="258"/>
      <c r="K4" s="258"/>
      <c r="L4" s="258"/>
      <c r="M4" s="258"/>
      <c r="N4" s="191"/>
      <c r="O4" s="191"/>
      <c r="P4" s="191"/>
      <c r="Q4" s="191"/>
      <c r="R4" s="190"/>
    </row>
    <row r="5" spans="1:19" ht="18.75" x14ac:dyDescent="0.25">
      <c r="A5" s="259" t="s">
        <v>1</v>
      </c>
      <c r="B5" s="259"/>
      <c r="C5" s="259"/>
      <c r="D5" s="259"/>
      <c r="E5" s="259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59"/>
    </row>
    <row r="6" spans="1:19" x14ac:dyDescent="0.25">
      <c r="A6" s="261" t="s">
        <v>184</v>
      </c>
      <c r="B6" s="261"/>
      <c r="C6" s="261"/>
      <c r="D6" s="261"/>
      <c r="E6" s="261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1"/>
    </row>
    <row r="7" spans="1:19" x14ac:dyDescent="0.25">
      <c r="A7" s="263"/>
      <c r="B7" s="263"/>
      <c r="C7" s="263"/>
      <c r="D7" s="263"/>
      <c r="E7" s="263"/>
      <c r="F7" s="264"/>
      <c r="G7" s="264"/>
      <c r="H7" s="264"/>
      <c r="I7" s="264"/>
      <c r="J7" s="264"/>
      <c r="K7" s="264"/>
      <c r="L7" s="264"/>
      <c r="M7" s="264"/>
      <c r="N7" s="192"/>
      <c r="O7" s="192"/>
      <c r="P7" s="192"/>
      <c r="Q7" s="192"/>
      <c r="R7" s="102"/>
    </row>
    <row r="8" spans="1:19" ht="18.75" x14ac:dyDescent="0.25">
      <c r="A8" s="257" t="s">
        <v>3</v>
      </c>
      <c r="B8" s="257"/>
      <c r="C8" s="257"/>
      <c r="D8" s="257"/>
      <c r="E8" s="257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7"/>
    </row>
    <row r="9" spans="1:19" ht="18.75" x14ac:dyDescent="0.25">
      <c r="A9" s="265" t="s">
        <v>4</v>
      </c>
      <c r="B9" s="265"/>
      <c r="C9" s="265"/>
      <c r="D9" s="265"/>
      <c r="E9" s="265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  <c r="Q9" s="266"/>
      <c r="R9" s="265"/>
    </row>
    <row r="10" spans="1:19" ht="18.75" x14ac:dyDescent="0.25">
      <c r="A10" s="103"/>
      <c r="B10" s="103"/>
      <c r="C10" s="103"/>
      <c r="D10" s="103"/>
      <c r="E10" s="103"/>
      <c r="F10" s="104"/>
      <c r="G10" s="104"/>
      <c r="H10" s="104"/>
      <c r="I10" s="104"/>
      <c r="J10" s="104"/>
      <c r="K10" s="104"/>
      <c r="L10" s="104"/>
      <c r="M10" s="104"/>
      <c r="N10" s="193"/>
      <c r="O10" s="193"/>
      <c r="P10" s="193"/>
      <c r="Q10" s="193"/>
      <c r="R10" s="103"/>
    </row>
    <row r="11" spans="1:19" x14ac:dyDescent="0.25">
      <c r="D11" s="9"/>
      <c r="E11" s="9"/>
      <c r="N11" s="188"/>
      <c r="O11" s="188"/>
      <c r="P11" s="188"/>
      <c r="Q11" s="188"/>
    </row>
    <row r="13" spans="1:19" ht="112.5" customHeight="1" x14ac:dyDescent="0.25">
      <c r="A13" s="245" t="s">
        <v>5</v>
      </c>
      <c r="B13" s="245" t="s">
        <v>6</v>
      </c>
      <c r="C13" s="245" t="s">
        <v>7</v>
      </c>
      <c r="D13" s="248" t="s">
        <v>8</v>
      </c>
      <c r="E13" s="251" t="s">
        <v>9</v>
      </c>
      <c r="F13" s="234" t="s">
        <v>185</v>
      </c>
      <c r="G13" s="229" t="s">
        <v>186</v>
      </c>
      <c r="H13" s="230"/>
      <c r="I13" s="230"/>
      <c r="J13" s="230"/>
      <c r="K13" s="231"/>
      <c r="L13" s="229" t="s">
        <v>187</v>
      </c>
      <c r="M13" s="231"/>
      <c r="N13" s="267" t="s">
        <v>188</v>
      </c>
      <c r="O13" s="268"/>
      <c r="P13" s="268"/>
      <c r="Q13" s="234"/>
      <c r="R13" s="254" t="s">
        <v>199</v>
      </c>
    </row>
    <row r="14" spans="1:19" ht="45.75" customHeight="1" x14ac:dyDescent="0.25">
      <c r="A14" s="246"/>
      <c r="B14" s="246"/>
      <c r="C14" s="246"/>
      <c r="D14" s="249"/>
      <c r="E14" s="252"/>
      <c r="F14" s="235"/>
      <c r="G14" s="229" t="s">
        <v>13</v>
      </c>
      <c r="H14" s="230"/>
      <c r="I14" s="230"/>
      <c r="J14" s="230"/>
      <c r="K14" s="231"/>
      <c r="L14" s="255" t="s">
        <v>490</v>
      </c>
      <c r="M14" s="255"/>
      <c r="N14" s="269"/>
      <c r="O14" s="270"/>
      <c r="P14" s="270"/>
      <c r="Q14" s="235"/>
      <c r="R14" s="254"/>
    </row>
    <row r="15" spans="1:19" ht="130.5" customHeight="1" x14ac:dyDescent="0.25">
      <c r="A15" s="247"/>
      <c r="B15" s="247"/>
      <c r="C15" s="247"/>
      <c r="D15" s="250"/>
      <c r="E15" s="186" t="s">
        <v>13</v>
      </c>
      <c r="F15" s="105" t="s">
        <v>13</v>
      </c>
      <c r="G15" s="2" t="s">
        <v>189</v>
      </c>
      <c r="H15" s="2" t="s">
        <v>190</v>
      </c>
      <c r="I15" s="2" t="s">
        <v>191</v>
      </c>
      <c r="J15" s="114" t="s">
        <v>192</v>
      </c>
      <c r="K15" s="114" t="s">
        <v>193</v>
      </c>
      <c r="L15" s="2" t="s">
        <v>194</v>
      </c>
      <c r="M15" s="2" t="s">
        <v>195</v>
      </c>
      <c r="N15" s="181" t="s">
        <v>196</v>
      </c>
      <c r="O15" s="181" t="s">
        <v>197</v>
      </c>
      <c r="P15" s="181" t="s">
        <v>198</v>
      </c>
      <c r="Q15" s="181" t="s">
        <v>525</v>
      </c>
      <c r="R15" s="254"/>
    </row>
    <row r="16" spans="1:19" s="107" customFormat="1" x14ac:dyDescent="0.25">
      <c r="A16" s="131">
        <v>1</v>
      </c>
      <c r="B16" s="131">
        <v>2</v>
      </c>
      <c r="C16" s="131">
        <v>3</v>
      </c>
      <c r="D16" s="131">
        <v>4</v>
      </c>
      <c r="E16" s="131">
        <v>5</v>
      </c>
      <c r="F16" s="131">
        <v>6</v>
      </c>
      <c r="G16" s="131">
        <v>7</v>
      </c>
      <c r="H16" s="131">
        <v>8</v>
      </c>
      <c r="I16" s="131">
        <v>9</v>
      </c>
      <c r="J16" s="131">
        <v>10</v>
      </c>
      <c r="K16" s="131">
        <v>11</v>
      </c>
      <c r="L16" s="131">
        <v>12</v>
      </c>
      <c r="M16" s="131">
        <v>13</v>
      </c>
      <c r="N16" s="131">
        <v>16</v>
      </c>
      <c r="O16" s="131">
        <v>17</v>
      </c>
      <c r="P16" s="131">
        <v>18</v>
      </c>
      <c r="Q16" s="131">
        <v>19</v>
      </c>
      <c r="R16" s="131">
        <v>20</v>
      </c>
      <c r="S16" s="106"/>
    </row>
    <row r="17" spans="1:22" s="102" customFormat="1" x14ac:dyDescent="0.25">
      <c r="A17" s="115">
        <v>0</v>
      </c>
      <c r="B17" s="96" t="s">
        <v>22</v>
      </c>
      <c r="C17" s="115" t="s">
        <v>23</v>
      </c>
      <c r="D17" s="10" t="s">
        <v>24</v>
      </c>
      <c r="E17" s="10" t="s">
        <v>24</v>
      </c>
      <c r="F17" s="126">
        <f t="shared" ref="F17" si="0">+SUM(F18,F19,F23)</f>
        <v>389.64695292939751</v>
      </c>
      <c r="G17" s="10">
        <v>669.42546662239761</v>
      </c>
      <c r="H17" s="10">
        <v>26.039374344694313</v>
      </c>
      <c r="I17" s="10">
        <v>194.12498459000003</v>
      </c>
      <c r="J17" s="10">
        <v>337.61629934970324</v>
      </c>
      <c r="K17" s="10">
        <v>111.64480833800002</v>
      </c>
      <c r="L17" s="10">
        <v>0</v>
      </c>
      <c r="M17" s="10">
        <v>541.20906496943439</v>
      </c>
      <c r="N17" s="126">
        <f t="shared" ref="N17:Q17" si="1">+SUM(N18,N19,N23)</f>
        <v>1803.8132870133336</v>
      </c>
      <c r="O17" s="126">
        <f t="shared" si="1"/>
        <v>153.65530740576321</v>
      </c>
      <c r="P17" s="126">
        <f t="shared" si="1"/>
        <v>632.49158509616359</v>
      </c>
      <c r="Q17" s="126">
        <f t="shared" si="1"/>
        <v>0</v>
      </c>
      <c r="R17" s="10">
        <f>SUM(N17,O17,P17,Q17)</f>
        <v>2589.9601795152603</v>
      </c>
      <c r="S17" s="108"/>
      <c r="T17" s="109"/>
      <c r="V17" s="109"/>
    </row>
    <row r="18" spans="1:22" s="102" customFormat="1" x14ac:dyDescent="0.25">
      <c r="A18" s="115" t="s">
        <v>25</v>
      </c>
      <c r="B18" s="96" t="s">
        <v>26</v>
      </c>
      <c r="C18" s="115" t="s">
        <v>23</v>
      </c>
      <c r="D18" s="10" t="s">
        <v>24</v>
      </c>
      <c r="E18" s="10" t="s">
        <v>24</v>
      </c>
      <c r="F18" s="126">
        <f t="shared" ref="F18" si="2">+F25</f>
        <v>0</v>
      </c>
      <c r="G18" s="10">
        <v>90.624000000000009</v>
      </c>
      <c r="H18" s="10">
        <v>3.23</v>
      </c>
      <c r="I18" s="10">
        <v>72.290000000000006</v>
      </c>
      <c r="J18" s="10">
        <v>0</v>
      </c>
      <c r="K18" s="10">
        <v>15.103999999999999</v>
      </c>
      <c r="L18" s="10">
        <v>0</v>
      </c>
      <c r="M18" s="10">
        <v>0</v>
      </c>
      <c r="N18" s="126">
        <f t="shared" ref="N18:Q18" si="3">+N25</f>
        <v>0</v>
      </c>
      <c r="O18" s="126">
        <f t="shared" si="3"/>
        <v>77.983649260000007</v>
      </c>
      <c r="P18" s="126">
        <f t="shared" si="3"/>
        <v>0</v>
      </c>
      <c r="Q18" s="126">
        <f t="shared" si="3"/>
        <v>0</v>
      </c>
      <c r="R18" s="10">
        <f t="shared" ref="R18:R80" si="4">SUM(N18,O18,P18,Q18)</f>
        <v>77.983649260000007</v>
      </c>
      <c r="S18" s="108"/>
      <c r="T18" s="109"/>
    </row>
    <row r="19" spans="1:22" s="102" customFormat="1" x14ac:dyDescent="0.25">
      <c r="A19" s="115" t="s">
        <v>27</v>
      </c>
      <c r="B19" s="96" t="s">
        <v>28</v>
      </c>
      <c r="C19" s="115" t="s">
        <v>23</v>
      </c>
      <c r="D19" s="10" t="s">
        <v>24</v>
      </c>
      <c r="E19" s="10" t="s">
        <v>24</v>
      </c>
      <c r="F19" s="126">
        <f t="shared" ref="F19" si="5">+F44</f>
        <v>270.78890670276763</v>
      </c>
      <c r="G19" s="10">
        <v>335.29602961943431</v>
      </c>
      <c r="H19" s="10">
        <v>14.018276464694315</v>
      </c>
      <c r="I19" s="10">
        <v>98.488700180000009</v>
      </c>
      <c r="J19" s="10">
        <v>220.14814897474002</v>
      </c>
      <c r="K19" s="10">
        <v>2.6409039999999999</v>
      </c>
      <c r="L19" s="10">
        <v>0</v>
      </c>
      <c r="M19" s="10">
        <v>334.22203049943437</v>
      </c>
      <c r="N19" s="126">
        <f t="shared" ref="N19:Q19" si="6">+N44</f>
        <v>54.13666666666667</v>
      </c>
      <c r="O19" s="126">
        <f t="shared" si="6"/>
        <v>54.814436550000003</v>
      </c>
      <c r="P19" s="126">
        <f t="shared" si="6"/>
        <v>621.09352000000001</v>
      </c>
      <c r="Q19" s="126">
        <f t="shared" si="6"/>
        <v>0</v>
      </c>
      <c r="R19" s="10">
        <f t="shared" si="4"/>
        <v>730.04462321666665</v>
      </c>
      <c r="S19" s="108"/>
      <c r="T19" s="109"/>
    </row>
    <row r="20" spans="1:22" s="102" customFormat="1" ht="31.5" x14ac:dyDescent="0.25">
      <c r="A20" s="115" t="s">
        <v>29</v>
      </c>
      <c r="B20" s="96" t="s">
        <v>30</v>
      </c>
      <c r="C20" s="115" t="s">
        <v>23</v>
      </c>
      <c r="D20" s="10" t="s">
        <v>24</v>
      </c>
      <c r="E20" s="10" t="s">
        <v>24</v>
      </c>
      <c r="F20" s="126" t="str">
        <f>+F76</f>
        <v>нд</v>
      </c>
      <c r="G20" s="10" t="s">
        <v>24</v>
      </c>
      <c r="H20" s="10" t="s">
        <v>24</v>
      </c>
      <c r="I20" s="10" t="s">
        <v>24</v>
      </c>
      <c r="J20" s="10" t="s">
        <v>24</v>
      </c>
      <c r="K20" s="10" t="s">
        <v>24</v>
      </c>
      <c r="L20" s="10" t="s">
        <v>24</v>
      </c>
      <c r="M20" s="10" t="s">
        <v>24</v>
      </c>
      <c r="N20" s="126" t="str">
        <f t="shared" ref="N20:Q20" si="7">+N76</f>
        <v>нд</v>
      </c>
      <c r="O20" s="126" t="str">
        <f t="shared" si="7"/>
        <v>нд</v>
      </c>
      <c r="P20" s="126" t="str">
        <f t="shared" si="7"/>
        <v>нд</v>
      </c>
      <c r="Q20" s="126" t="str">
        <f t="shared" si="7"/>
        <v>нд</v>
      </c>
      <c r="R20" s="10">
        <f t="shared" si="4"/>
        <v>0</v>
      </c>
      <c r="S20" s="108"/>
      <c r="T20" s="109"/>
    </row>
    <row r="21" spans="1:22" s="102" customFormat="1" x14ac:dyDescent="0.25">
      <c r="A21" s="115" t="s">
        <v>31</v>
      </c>
      <c r="B21" s="96" t="s">
        <v>32</v>
      </c>
      <c r="C21" s="115" t="s">
        <v>23</v>
      </c>
      <c r="D21" s="10" t="s">
        <v>24</v>
      </c>
      <c r="E21" s="10" t="s">
        <v>24</v>
      </c>
      <c r="F21" s="126" t="str">
        <f>+F79</f>
        <v>нд</v>
      </c>
      <c r="G21" s="10" t="s">
        <v>24</v>
      </c>
      <c r="H21" s="10" t="s">
        <v>24</v>
      </c>
      <c r="I21" s="10" t="s">
        <v>24</v>
      </c>
      <c r="J21" s="10" t="s">
        <v>24</v>
      </c>
      <c r="K21" s="10" t="s">
        <v>24</v>
      </c>
      <c r="L21" s="10" t="s">
        <v>24</v>
      </c>
      <c r="M21" s="10" t="s">
        <v>24</v>
      </c>
      <c r="N21" s="126" t="str">
        <f t="shared" ref="N21:Q22" si="8">+N79</f>
        <v>нд</v>
      </c>
      <c r="O21" s="126" t="str">
        <f t="shared" si="8"/>
        <v>нд</v>
      </c>
      <c r="P21" s="126" t="str">
        <f t="shared" si="8"/>
        <v>нд</v>
      </c>
      <c r="Q21" s="126" t="str">
        <f t="shared" si="8"/>
        <v>нд</v>
      </c>
      <c r="R21" s="10">
        <f t="shared" si="4"/>
        <v>0</v>
      </c>
      <c r="S21" s="108"/>
      <c r="T21" s="109"/>
    </row>
    <row r="22" spans="1:22" s="102" customFormat="1" x14ac:dyDescent="0.25">
      <c r="A22" s="115" t="s">
        <v>33</v>
      </c>
      <c r="B22" s="96" t="s">
        <v>34</v>
      </c>
      <c r="C22" s="115" t="s">
        <v>23</v>
      </c>
      <c r="D22" s="10" t="s">
        <v>24</v>
      </c>
      <c r="E22" s="10" t="s">
        <v>24</v>
      </c>
      <c r="F22" s="126" t="str">
        <f>+F80</f>
        <v>нд</v>
      </c>
      <c r="G22" s="10" t="s">
        <v>24</v>
      </c>
      <c r="H22" s="10" t="s">
        <v>24</v>
      </c>
      <c r="I22" s="10" t="s">
        <v>24</v>
      </c>
      <c r="J22" s="10" t="s">
        <v>24</v>
      </c>
      <c r="K22" s="10" t="s">
        <v>24</v>
      </c>
      <c r="L22" s="10" t="s">
        <v>24</v>
      </c>
      <c r="M22" s="10" t="s">
        <v>24</v>
      </c>
      <c r="N22" s="126" t="str">
        <f t="shared" si="8"/>
        <v>нд</v>
      </c>
      <c r="O22" s="126" t="str">
        <f t="shared" si="8"/>
        <v>нд</v>
      </c>
      <c r="P22" s="126" t="str">
        <f t="shared" si="8"/>
        <v>нд</v>
      </c>
      <c r="Q22" s="126" t="str">
        <f t="shared" si="8"/>
        <v>нд</v>
      </c>
      <c r="R22" s="10">
        <f t="shared" si="4"/>
        <v>0</v>
      </c>
      <c r="S22" s="108"/>
      <c r="T22" s="109"/>
    </row>
    <row r="23" spans="1:22" s="102" customFormat="1" x14ac:dyDescent="0.25">
      <c r="A23" s="115" t="s">
        <v>35</v>
      </c>
      <c r="B23" s="96" t="s">
        <v>36</v>
      </c>
      <c r="C23" s="115" t="s">
        <v>23</v>
      </c>
      <c r="D23" s="10" t="s">
        <v>24</v>
      </c>
      <c r="E23" s="10" t="s">
        <v>24</v>
      </c>
      <c r="F23" s="126">
        <f t="shared" ref="F23" si="9">F81</f>
        <v>118.8580462266299</v>
      </c>
      <c r="G23" s="10">
        <v>243.50543700296325</v>
      </c>
      <c r="H23" s="10">
        <v>8.7910978799999988</v>
      </c>
      <c r="I23" s="10">
        <v>23.346284410000003</v>
      </c>
      <c r="J23" s="10">
        <v>117.46815037496322</v>
      </c>
      <c r="K23" s="10">
        <v>93.899904338000013</v>
      </c>
      <c r="L23" s="10">
        <v>0</v>
      </c>
      <c r="M23" s="10">
        <v>206.98703447000003</v>
      </c>
      <c r="N23" s="126">
        <f t="shared" ref="N23:Q23" si="10">N81</f>
        <v>1749.6766203466668</v>
      </c>
      <c r="O23" s="126">
        <f t="shared" si="10"/>
        <v>20.857221595763203</v>
      </c>
      <c r="P23" s="126">
        <f t="shared" si="10"/>
        <v>11.398065096163601</v>
      </c>
      <c r="Q23" s="126">
        <f t="shared" si="10"/>
        <v>0</v>
      </c>
      <c r="R23" s="10">
        <f t="shared" si="4"/>
        <v>1781.9319070385936</v>
      </c>
      <c r="S23" s="108"/>
      <c r="T23" s="109"/>
    </row>
    <row r="24" spans="1:22" s="102" customFormat="1" x14ac:dyDescent="0.25">
      <c r="A24" s="115" t="s">
        <v>37</v>
      </c>
      <c r="B24" s="96" t="s">
        <v>38</v>
      </c>
      <c r="C24" s="115" t="s">
        <v>23</v>
      </c>
      <c r="D24" s="10" t="s">
        <v>24</v>
      </c>
      <c r="E24" s="10" t="s">
        <v>24</v>
      </c>
      <c r="F24" s="126">
        <f t="shared" ref="F24" si="11">+SUM(F25,F44,F76,F79,F80,F81)</f>
        <v>389.64695292939751</v>
      </c>
      <c r="G24" s="10">
        <v>669.42546662239761</v>
      </c>
      <c r="H24" s="10">
        <v>26.039374344694313</v>
      </c>
      <c r="I24" s="10">
        <v>194.12498459000003</v>
      </c>
      <c r="J24" s="10">
        <v>337.61629934970324</v>
      </c>
      <c r="K24" s="10">
        <v>111.64480833800002</v>
      </c>
      <c r="L24" s="10">
        <v>0</v>
      </c>
      <c r="M24" s="10">
        <v>541.20906496943439</v>
      </c>
      <c r="N24" s="126">
        <f t="shared" ref="N24" si="12">+SUM(N25,N44,N76,N79,N80,N81)</f>
        <v>1803.8132870133336</v>
      </c>
      <c r="O24" s="126">
        <f>+SUM(O25,O44,O76,O79,O80,O81)</f>
        <v>153.65530740576321</v>
      </c>
      <c r="P24" s="126">
        <f t="shared" ref="P24:Q24" si="13">+SUM(P25,P44,P76,P79,P80,P81)</f>
        <v>632.49158509616359</v>
      </c>
      <c r="Q24" s="126">
        <f t="shared" si="13"/>
        <v>0</v>
      </c>
      <c r="R24" s="10">
        <f t="shared" si="4"/>
        <v>2589.9601795152603</v>
      </c>
      <c r="S24" s="108"/>
      <c r="T24" s="109"/>
    </row>
    <row r="25" spans="1:22" s="102" customFormat="1" x14ac:dyDescent="0.25">
      <c r="A25" s="115" t="s">
        <v>39</v>
      </c>
      <c r="B25" s="96" t="s">
        <v>40</v>
      </c>
      <c r="C25" s="115" t="s">
        <v>23</v>
      </c>
      <c r="D25" s="10" t="s">
        <v>24</v>
      </c>
      <c r="E25" s="10" t="s">
        <v>24</v>
      </c>
      <c r="F25" s="126">
        <f t="shared" ref="F25" si="14">+SUM(F26,F30,F33,F40)</f>
        <v>0</v>
      </c>
      <c r="G25" s="10">
        <v>90.624000000000009</v>
      </c>
      <c r="H25" s="10">
        <v>3.23</v>
      </c>
      <c r="I25" s="10">
        <v>72.290000000000006</v>
      </c>
      <c r="J25" s="10">
        <v>0</v>
      </c>
      <c r="K25" s="10">
        <v>15.103999999999999</v>
      </c>
      <c r="L25" s="10">
        <v>0</v>
      </c>
      <c r="M25" s="10">
        <v>0</v>
      </c>
      <c r="N25" s="126">
        <f t="shared" ref="N25:Q25" si="15">+SUM(N26,N30,N33,N40)</f>
        <v>0</v>
      </c>
      <c r="O25" s="126">
        <f t="shared" si="15"/>
        <v>77.983649260000007</v>
      </c>
      <c r="P25" s="126">
        <f t="shared" si="15"/>
        <v>0</v>
      </c>
      <c r="Q25" s="126">
        <f t="shared" si="15"/>
        <v>0</v>
      </c>
      <c r="R25" s="10">
        <f t="shared" si="4"/>
        <v>77.983649260000007</v>
      </c>
      <c r="S25" s="108"/>
      <c r="T25" s="109"/>
    </row>
    <row r="26" spans="1:22" s="102" customFormat="1" ht="31.5" hidden="1" x14ac:dyDescent="0.25">
      <c r="A26" s="115" t="s">
        <v>41</v>
      </c>
      <c r="B26" s="96" t="s">
        <v>42</v>
      </c>
      <c r="C26" s="115" t="s">
        <v>23</v>
      </c>
      <c r="D26" s="10" t="s">
        <v>24</v>
      </c>
      <c r="E26" s="10" t="s">
        <v>24</v>
      </c>
      <c r="F26" s="126" t="s">
        <v>24</v>
      </c>
      <c r="G26" s="10" t="s">
        <v>24</v>
      </c>
      <c r="H26" s="10" t="s">
        <v>24</v>
      </c>
      <c r="I26" s="10" t="s">
        <v>24</v>
      </c>
      <c r="J26" s="10" t="s">
        <v>24</v>
      </c>
      <c r="K26" s="10" t="s">
        <v>24</v>
      </c>
      <c r="L26" s="10" t="s">
        <v>24</v>
      </c>
      <c r="M26" s="10" t="s">
        <v>24</v>
      </c>
      <c r="N26" s="126" t="s">
        <v>24</v>
      </c>
      <c r="O26" s="126" t="s">
        <v>24</v>
      </c>
      <c r="P26" s="126" t="s">
        <v>24</v>
      </c>
      <c r="Q26" s="126" t="s">
        <v>24</v>
      </c>
      <c r="R26" s="10">
        <f t="shared" si="4"/>
        <v>0</v>
      </c>
      <c r="S26" s="108"/>
      <c r="T26" s="109"/>
    </row>
    <row r="27" spans="1:22" s="102" customFormat="1" ht="31.5" hidden="1" x14ac:dyDescent="0.25">
      <c r="A27" s="115" t="s">
        <v>43</v>
      </c>
      <c r="B27" s="96" t="s">
        <v>44</v>
      </c>
      <c r="C27" s="115" t="s">
        <v>23</v>
      </c>
      <c r="D27" s="10" t="s">
        <v>24</v>
      </c>
      <c r="E27" s="10" t="s">
        <v>24</v>
      </c>
      <c r="F27" s="126" t="s">
        <v>24</v>
      </c>
      <c r="G27" s="10" t="s">
        <v>24</v>
      </c>
      <c r="H27" s="10" t="s">
        <v>24</v>
      </c>
      <c r="I27" s="10" t="s">
        <v>24</v>
      </c>
      <c r="J27" s="10" t="s">
        <v>24</v>
      </c>
      <c r="K27" s="10" t="s">
        <v>24</v>
      </c>
      <c r="L27" s="10" t="s">
        <v>24</v>
      </c>
      <c r="M27" s="10" t="s">
        <v>24</v>
      </c>
      <c r="N27" s="126" t="s">
        <v>24</v>
      </c>
      <c r="O27" s="126" t="s">
        <v>24</v>
      </c>
      <c r="P27" s="126" t="s">
        <v>24</v>
      </c>
      <c r="Q27" s="126" t="s">
        <v>24</v>
      </c>
      <c r="R27" s="10">
        <f t="shared" si="4"/>
        <v>0</v>
      </c>
      <c r="S27" s="108"/>
      <c r="T27" s="109"/>
    </row>
    <row r="28" spans="1:22" s="102" customFormat="1" ht="31.5" hidden="1" x14ac:dyDescent="0.25">
      <c r="A28" s="115" t="s">
        <v>45</v>
      </c>
      <c r="B28" s="96" t="s">
        <v>46</v>
      </c>
      <c r="C28" s="115" t="s">
        <v>23</v>
      </c>
      <c r="D28" s="10" t="s">
        <v>24</v>
      </c>
      <c r="E28" s="10" t="s">
        <v>24</v>
      </c>
      <c r="F28" s="126" t="s">
        <v>24</v>
      </c>
      <c r="G28" s="10" t="s">
        <v>24</v>
      </c>
      <c r="H28" s="10" t="s">
        <v>24</v>
      </c>
      <c r="I28" s="10" t="s">
        <v>24</v>
      </c>
      <c r="J28" s="10" t="s">
        <v>24</v>
      </c>
      <c r="K28" s="10" t="s">
        <v>24</v>
      </c>
      <c r="L28" s="10" t="s">
        <v>24</v>
      </c>
      <c r="M28" s="10" t="s">
        <v>24</v>
      </c>
      <c r="N28" s="126" t="s">
        <v>24</v>
      </c>
      <c r="O28" s="126" t="s">
        <v>24</v>
      </c>
      <c r="P28" s="126" t="s">
        <v>24</v>
      </c>
      <c r="Q28" s="126" t="s">
        <v>24</v>
      </c>
      <c r="R28" s="10">
        <f t="shared" si="4"/>
        <v>0</v>
      </c>
      <c r="S28" s="108"/>
      <c r="T28" s="109"/>
    </row>
    <row r="29" spans="1:22" s="102" customFormat="1" ht="31.5" hidden="1" x14ac:dyDescent="0.25">
      <c r="A29" s="115" t="s">
        <v>47</v>
      </c>
      <c r="B29" s="96" t="s">
        <v>48</v>
      </c>
      <c r="C29" s="115" t="s">
        <v>23</v>
      </c>
      <c r="D29" s="10" t="s">
        <v>24</v>
      </c>
      <c r="E29" s="10" t="s">
        <v>24</v>
      </c>
      <c r="F29" s="126" t="s">
        <v>24</v>
      </c>
      <c r="G29" s="10" t="s">
        <v>24</v>
      </c>
      <c r="H29" s="10" t="s">
        <v>24</v>
      </c>
      <c r="I29" s="10" t="s">
        <v>24</v>
      </c>
      <c r="J29" s="10" t="s">
        <v>24</v>
      </c>
      <c r="K29" s="10" t="s">
        <v>24</v>
      </c>
      <c r="L29" s="10" t="s">
        <v>24</v>
      </c>
      <c r="M29" s="10" t="s">
        <v>24</v>
      </c>
      <c r="N29" s="126" t="s">
        <v>24</v>
      </c>
      <c r="O29" s="126" t="s">
        <v>24</v>
      </c>
      <c r="P29" s="126" t="s">
        <v>24</v>
      </c>
      <c r="Q29" s="126" t="s">
        <v>24</v>
      </c>
      <c r="R29" s="10" t="s">
        <v>24</v>
      </c>
      <c r="S29" s="108"/>
      <c r="T29" s="109"/>
    </row>
    <row r="30" spans="1:22" s="102" customFormat="1" hidden="1" x14ac:dyDescent="0.25">
      <c r="A30" s="115" t="s">
        <v>49</v>
      </c>
      <c r="B30" s="96" t="s">
        <v>50</v>
      </c>
      <c r="C30" s="115" t="s">
        <v>23</v>
      </c>
      <c r="D30" s="10" t="s">
        <v>24</v>
      </c>
      <c r="E30" s="10" t="s">
        <v>24</v>
      </c>
      <c r="F30" s="126" t="s">
        <v>24</v>
      </c>
      <c r="G30" s="10" t="s">
        <v>24</v>
      </c>
      <c r="H30" s="10" t="s">
        <v>24</v>
      </c>
      <c r="I30" s="10" t="s">
        <v>24</v>
      </c>
      <c r="J30" s="10" t="s">
        <v>24</v>
      </c>
      <c r="K30" s="10" t="s">
        <v>24</v>
      </c>
      <c r="L30" s="10" t="s">
        <v>24</v>
      </c>
      <c r="M30" s="10" t="s">
        <v>24</v>
      </c>
      <c r="N30" s="126" t="s">
        <v>24</v>
      </c>
      <c r="O30" s="126" t="s">
        <v>24</v>
      </c>
      <c r="P30" s="126" t="s">
        <v>24</v>
      </c>
      <c r="Q30" s="126" t="s">
        <v>24</v>
      </c>
      <c r="R30" s="10">
        <f t="shared" si="4"/>
        <v>0</v>
      </c>
      <c r="S30" s="108"/>
      <c r="T30" s="109"/>
    </row>
    <row r="31" spans="1:22" s="102" customFormat="1" ht="31.5" hidden="1" x14ac:dyDescent="0.25">
      <c r="A31" s="115" t="s">
        <v>51</v>
      </c>
      <c r="B31" s="96" t="s">
        <v>52</v>
      </c>
      <c r="C31" s="115" t="s">
        <v>23</v>
      </c>
      <c r="D31" s="10" t="s">
        <v>24</v>
      </c>
      <c r="E31" s="10" t="s">
        <v>24</v>
      </c>
      <c r="F31" s="126" t="s">
        <v>24</v>
      </c>
      <c r="G31" s="10" t="s">
        <v>24</v>
      </c>
      <c r="H31" s="10" t="s">
        <v>24</v>
      </c>
      <c r="I31" s="10" t="s">
        <v>24</v>
      </c>
      <c r="J31" s="10" t="s">
        <v>24</v>
      </c>
      <c r="K31" s="10" t="s">
        <v>24</v>
      </c>
      <c r="L31" s="10" t="s">
        <v>24</v>
      </c>
      <c r="M31" s="10" t="s">
        <v>24</v>
      </c>
      <c r="N31" s="126" t="s">
        <v>24</v>
      </c>
      <c r="O31" s="126" t="s">
        <v>24</v>
      </c>
      <c r="P31" s="126" t="s">
        <v>24</v>
      </c>
      <c r="Q31" s="126" t="s">
        <v>24</v>
      </c>
      <c r="R31" s="10">
        <f t="shared" si="4"/>
        <v>0</v>
      </c>
      <c r="S31" s="108"/>
      <c r="T31" s="109"/>
    </row>
    <row r="32" spans="1:22" s="102" customFormat="1" ht="31.5" hidden="1" x14ac:dyDescent="0.25">
      <c r="A32" s="115" t="s">
        <v>53</v>
      </c>
      <c r="B32" s="96" t="s">
        <v>54</v>
      </c>
      <c r="C32" s="115" t="s">
        <v>23</v>
      </c>
      <c r="D32" s="10" t="s">
        <v>24</v>
      </c>
      <c r="E32" s="10" t="s">
        <v>24</v>
      </c>
      <c r="F32" s="126" t="s">
        <v>24</v>
      </c>
      <c r="G32" s="10" t="s">
        <v>24</v>
      </c>
      <c r="H32" s="10" t="s">
        <v>24</v>
      </c>
      <c r="I32" s="10" t="s">
        <v>24</v>
      </c>
      <c r="J32" s="10" t="s">
        <v>24</v>
      </c>
      <c r="K32" s="10" t="s">
        <v>24</v>
      </c>
      <c r="L32" s="10" t="s">
        <v>24</v>
      </c>
      <c r="M32" s="10" t="s">
        <v>24</v>
      </c>
      <c r="N32" s="126" t="s">
        <v>24</v>
      </c>
      <c r="O32" s="126" t="s">
        <v>24</v>
      </c>
      <c r="P32" s="126" t="s">
        <v>24</v>
      </c>
      <c r="Q32" s="126" t="s">
        <v>24</v>
      </c>
      <c r="R32" s="10">
        <f t="shared" si="4"/>
        <v>0</v>
      </c>
      <c r="S32" s="108"/>
      <c r="T32" s="109"/>
    </row>
    <row r="33" spans="1:25" s="102" customFormat="1" ht="31.5" hidden="1" x14ac:dyDescent="0.25">
      <c r="A33" s="115" t="s">
        <v>55</v>
      </c>
      <c r="B33" s="96" t="s">
        <v>56</v>
      </c>
      <c r="C33" s="115" t="s">
        <v>23</v>
      </c>
      <c r="D33" s="10" t="s">
        <v>24</v>
      </c>
      <c r="E33" s="10" t="s">
        <v>24</v>
      </c>
      <c r="F33" s="126" t="s">
        <v>24</v>
      </c>
      <c r="G33" s="10" t="s">
        <v>24</v>
      </c>
      <c r="H33" s="10" t="s">
        <v>24</v>
      </c>
      <c r="I33" s="10" t="s">
        <v>24</v>
      </c>
      <c r="J33" s="10" t="s">
        <v>24</v>
      </c>
      <c r="K33" s="10" t="s">
        <v>24</v>
      </c>
      <c r="L33" s="10" t="s">
        <v>24</v>
      </c>
      <c r="M33" s="10" t="s">
        <v>24</v>
      </c>
      <c r="N33" s="126" t="s">
        <v>24</v>
      </c>
      <c r="O33" s="126" t="s">
        <v>24</v>
      </c>
      <c r="P33" s="126" t="s">
        <v>24</v>
      </c>
      <c r="Q33" s="126" t="s">
        <v>24</v>
      </c>
      <c r="R33" s="10">
        <f t="shared" si="4"/>
        <v>0</v>
      </c>
      <c r="S33" s="108"/>
      <c r="T33" s="109"/>
    </row>
    <row r="34" spans="1:25" s="102" customFormat="1" ht="47.25" hidden="1" x14ac:dyDescent="0.25">
      <c r="A34" s="115" t="s">
        <v>57</v>
      </c>
      <c r="B34" s="96" t="s">
        <v>58</v>
      </c>
      <c r="C34" s="115" t="s">
        <v>23</v>
      </c>
      <c r="D34" s="10" t="s">
        <v>24</v>
      </c>
      <c r="E34" s="10" t="s">
        <v>24</v>
      </c>
      <c r="F34" s="126" t="s">
        <v>24</v>
      </c>
      <c r="G34" s="10" t="s">
        <v>24</v>
      </c>
      <c r="H34" s="10" t="s">
        <v>24</v>
      </c>
      <c r="I34" s="10" t="s">
        <v>24</v>
      </c>
      <c r="J34" s="10" t="s">
        <v>24</v>
      </c>
      <c r="K34" s="10" t="s">
        <v>24</v>
      </c>
      <c r="L34" s="10" t="s">
        <v>24</v>
      </c>
      <c r="M34" s="10" t="s">
        <v>24</v>
      </c>
      <c r="N34" s="126" t="s">
        <v>24</v>
      </c>
      <c r="O34" s="126" t="s">
        <v>24</v>
      </c>
      <c r="P34" s="126" t="s">
        <v>24</v>
      </c>
      <c r="Q34" s="126" t="s">
        <v>24</v>
      </c>
      <c r="R34" s="10">
        <f t="shared" si="4"/>
        <v>0</v>
      </c>
      <c r="S34" s="108"/>
      <c r="T34" s="109"/>
    </row>
    <row r="35" spans="1:25" s="102" customFormat="1" ht="47.25" hidden="1" x14ac:dyDescent="0.25">
      <c r="A35" s="115" t="s">
        <v>57</v>
      </c>
      <c r="B35" s="96" t="s">
        <v>59</v>
      </c>
      <c r="C35" s="115" t="s">
        <v>23</v>
      </c>
      <c r="D35" s="10" t="s">
        <v>24</v>
      </c>
      <c r="E35" s="10" t="s">
        <v>24</v>
      </c>
      <c r="F35" s="126" t="s">
        <v>24</v>
      </c>
      <c r="G35" s="10" t="s">
        <v>24</v>
      </c>
      <c r="H35" s="10" t="s">
        <v>24</v>
      </c>
      <c r="I35" s="10" t="s">
        <v>24</v>
      </c>
      <c r="J35" s="10" t="s">
        <v>24</v>
      </c>
      <c r="K35" s="10" t="s">
        <v>24</v>
      </c>
      <c r="L35" s="10" t="s">
        <v>24</v>
      </c>
      <c r="M35" s="10" t="s">
        <v>24</v>
      </c>
      <c r="N35" s="126" t="s">
        <v>24</v>
      </c>
      <c r="O35" s="126" t="s">
        <v>24</v>
      </c>
      <c r="P35" s="126" t="s">
        <v>24</v>
      </c>
      <c r="Q35" s="126" t="s">
        <v>24</v>
      </c>
      <c r="R35" s="10">
        <f t="shared" si="4"/>
        <v>0</v>
      </c>
      <c r="S35" s="108"/>
      <c r="T35" s="109"/>
    </row>
    <row r="36" spans="1:25" s="102" customFormat="1" ht="58.5" hidden="1" customHeight="1" x14ac:dyDescent="0.25">
      <c r="A36" s="115" t="s">
        <v>57</v>
      </c>
      <c r="B36" s="96" t="s">
        <v>60</v>
      </c>
      <c r="C36" s="115" t="s">
        <v>23</v>
      </c>
      <c r="D36" s="10" t="s">
        <v>24</v>
      </c>
      <c r="E36" s="10" t="s">
        <v>24</v>
      </c>
      <c r="F36" s="126" t="s">
        <v>24</v>
      </c>
      <c r="G36" s="10" t="s">
        <v>24</v>
      </c>
      <c r="H36" s="10" t="s">
        <v>24</v>
      </c>
      <c r="I36" s="10" t="s">
        <v>24</v>
      </c>
      <c r="J36" s="10" t="s">
        <v>24</v>
      </c>
      <c r="K36" s="10" t="s">
        <v>24</v>
      </c>
      <c r="L36" s="10" t="s">
        <v>24</v>
      </c>
      <c r="M36" s="10" t="s">
        <v>24</v>
      </c>
      <c r="N36" s="126" t="s">
        <v>24</v>
      </c>
      <c r="O36" s="126" t="s">
        <v>24</v>
      </c>
      <c r="P36" s="126" t="s">
        <v>24</v>
      </c>
      <c r="Q36" s="126" t="s">
        <v>24</v>
      </c>
      <c r="R36" s="10">
        <f t="shared" si="4"/>
        <v>0</v>
      </c>
      <c r="S36" s="108"/>
      <c r="T36" s="109"/>
    </row>
    <row r="37" spans="1:25" s="102" customFormat="1" ht="47.25" hidden="1" x14ac:dyDescent="0.25">
      <c r="A37" s="115" t="s">
        <v>62</v>
      </c>
      <c r="B37" s="96" t="s">
        <v>58</v>
      </c>
      <c r="C37" s="115" t="s">
        <v>23</v>
      </c>
      <c r="D37" s="10" t="s">
        <v>24</v>
      </c>
      <c r="E37" s="10" t="s">
        <v>24</v>
      </c>
      <c r="F37" s="126" t="s">
        <v>24</v>
      </c>
      <c r="G37" s="10" t="s">
        <v>24</v>
      </c>
      <c r="H37" s="10" t="s">
        <v>24</v>
      </c>
      <c r="I37" s="10" t="s">
        <v>24</v>
      </c>
      <c r="J37" s="10" t="s">
        <v>24</v>
      </c>
      <c r="K37" s="10" t="s">
        <v>24</v>
      </c>
      <c r="L37" s="10" t="s">
        <v>24</v>
      </c>
      <c r="M37" s="10" t="s">
        <v>24</v>
      </c>
      <c r="N37" s="126" t="s">
        <v>24</v>
      </c>
      <c r="O37" s="126" t="s">
        <v>24</v>
      </c>
      <c r="P37" s="126" t="s">
        <v>24</v>
      </c>
      <c r="Q37" s="126" t="s">
        <v>24</v>
      </c>
      <c r="R37" s="10">
        <f t="shared" si="4"/>
        <v>0</v>
      </c>
      <c r="S37" s="108"/>
      <c r="T37" s="109"/>
    </row>
    <row r="38" spans="1:25" s="102" customFormat="1" ht="47.25" hidden="1" x14ac:dyDescent="0.25">
      <c r="A38" s="115" t="s">
        <v>62</v>
      </c>
      <c r="B38" s="96" t="s">
        <v>59</v>
      </c>
      <c r="C38" s="115" t="s">
        <v>23</v>
      </c>
      <c r="D38" s="10" t="s">
        <v>24</v>
      </c>
      <c r="E38" s="10" t="s">
        <v>24</v>
      </c>
      <c r="F38" s="126" t="s">
        <v>24</v>
      </c>
      <c r="G38" s="10" t="s">
        <v>24</v>
      </c>
      <c r="H38" s="10" t="s">
        <v>24</v>
      </c>
      <c r="I38" s="10" t="s">
        <v>24</v>
      </c>
      <c r="J38" s="10" t="s">
        <v>24</v>
      </c>
      <c r="K38" s="10" t="s">
        <v>24</v>
      </c>
      <c r="L38" s="10" t="s">
        <v>24</v>
      </c>
      <c r="M38" s="10" t="s">
        <v>24</v>
      </c>
      <c r="N38" s="126" t="s">
        <v>24</v>
      </c>
      <c r="O38" s="126" t="s">
        <v>24</v>
      </c>
      <c r="P38" s="126" t="s">
        <v>24</v>
      </c>
      <c r="Q38" s="126" t="s">
        <v>24</v>
      </c>
      <c r="R38" s="10">
        <f t="shared" si="4"/>
        <v>0</v>
      </c>
      <c r="S38" s="108"/>
      <c r="T38" s="109"/>
    </row>
    <row r="39" spans="1:25" s="102" customFormat="1" ht="47.25" hidden="1" x14ac:dyDescent="0.25">
      <c r="A39" s="115" t="s">
        <v>62</v>
      </c>
      <c r="B39" s="96" t="s">
        <v>63</v>
      </c>
      <c r="C39" s="115" t="s">
        <v>23</v>
      </c>
      <c r="D39" s="10" t="s">
        <v>24</v>
      </c>
      <c r="E39" s="10" t="s">
        <v>24</v>
      </c>
      <c r="F39" s="126" t="s">
        <v>24</v>
      </c>
      <c r="G39" s="10" t="s">
        <v>24</v>
      </c>
      <c r="H39" s="10" t="s">
        <v>24</v>
      </c>
      <c r="I39" s="10" t="s">
        <v>24</v>
      </c>
      <c r="J39" s="10" t="s">
        <v>24</v>
      </c>
      <c r="K39" s="10" t="s">
        <v>24</v>
      </c>
      <c r="L39" s="10" t="s">
        <v>24</v>
      </c>
      <c r="M39" s="10" t="s">
        <v>24</v>
      </c>
      <c r="N39" s="126" t="s">
        <v>24</v>
      </c>
      <c r="O39" s="126" t="s">
        <v>24</v>
      </c>
      <c r="P39" s="126" t="s">
        <v>24</v>
      </c>
      <c r="Q39" s="126" t="s">
        <v>24</v>
      </c>
      <c r="R39" s="10">
        <f t="shared" si="4"/>
        <v>0</v>
      </c>
      <c r="S39" s="108"/>
      <c r="T39" s="109"/>
    </row>
    <row r="40" spans="1:25" s="102" customFormat="1" ht="47.25" x14ac:dyDescent="0.25">
      <c r="A40" s="115" t="s">
        <v>64</v>
      </c>
      <c r="B40" s="96" t="s">
        <v>65</v>
      </c>
      <c r="C40" s="115" t="s">
        <v>23</v>
      </c>
      <c r="D40" s="10" t="s">
        <v>24</v>
      </c>
      <c r="E40" s="10" t="s">
        <v>24</v>
      </c>
      <c r="F40" s="126" t="str">
        <f t="shared" ref="F40" si="16">+F42</f>
        <v>нд</v>
      </c>
      <c r="G40" s="10">
        <v>90.624000000000009</v>
      </c>
      <c r="H40" s="10">
        <v>3.23</v>
      </c>
      <c r="I40" s="10">
        <v>72.290000000000006</v>
      </c>
      <c r="J40" s="10" t="s">
        <v>24</v>
      </c>
      <c r="K40" s="10">
        <v>15.103999999999999</v>
      </c>
      <c r="L40" s="10" t="s">
        <v>24</v>
      </c>
      <c r="M40" s="10" t="s">
        <v>24</v>
      </c>
      <c r="N40" s="126" t="str">
        <f t="shared" ref="N40:Q40" si="17">+N42</f>
        <v>нд</v>
      </c>
      <c r="O40" s="126">
        <f t="shared" si="17"/>
        <v>77.983649260000007</v>
      </c>
      <c r="P40" s="126" t="str">
        <f t="shared" si="17"/>
        <v>нд</v>
      </c>
      <c r="Q40" s="126" t="str">
        <f t="shared" si="17"/>
        <v>нд</v>
      </c>
      <c r="R40" s="10">
        <f t="shared" si="4"/>
        <v>77.983649260000007</v>
      </c>
      <c r="S40" s="108"/>
      <c r="T40" s="109"/>
    </row>
    <row r="41" spans="1:25" s="102" customFormat="1" ht="31.5" x14ac:dyDescent="0.25">
      <c r="A41" s="115" t="s">
        <v>66</v>
      </c>
      <c r="B41" s="96" t="s">
        <v>67</v>
      </c>
      <c r="C41" s="115" t="s">
        <v>23</v>
      </c>
      <c r="D41" s="10" t="s">
        <v>24</v>
      </c>
      <c r="E41" s="10" t="s">
        <v>24</v>
      </c>
      <c r="F41" s="126" t="s">
        <v>24</v>
      </c>
      <c r="G41" s="10" t="s">
        <v>24</v>
      </c>
      <c r="H41" s="10" t="s">
        <v>24</v>
      </c>
      <c r="I41" s="10" t="s">
        <v>24</v>
      </c>
      <c r="J41" s="10" t="s">
        <v>24</v>
      </c>
      <c r="K41" s="10" t="s">
        <v>24</v>
      </c>
      <c r="L41" s="10" t="s">
        <v>24</v>
      </c>
      <c r="M41" s="10" t="s">
        <v>24</v>
      </c>
      <c r="N41" s="126" t="s">
        <v>24</v>
      </c>
      <c r="O41" s="126" t="s">
        <v>24</v>
      </c>
      <c r="P41" s="126" t="s">
        <v>24</v>
      </c>
      <c r="Q41" s="126" t="s">
        <v>24</v>
      </c>
      <c r="R41" s="10">
        <f t="shared" si="4"/>
        <v>0</v>
      </c>
      <c r="S41" s="108"/>
      <c r="T41" s="109"/>
    </row>
    <row r="42" spans="1:25" s="102" customFormat="1" ht="47.25" x14ac:dyDescent="0.25">
      <c r="A42" s="115" t="s">
        <v>68</v>
      </c>
      <c r="B42" s="96" t="s">
        <v>69</v>
      </c>
      <c r="C42" s="115" t="s">
        <v>23</v>
      </c>
      <c r="D42" s="10" t="s">
        <v>24</v>
      </c>
      <c r="E42" s="10" t="s">
        <v>24</v>
      </c>
      <c r="F42" s="126" t="str">
        <f t="shared" ref="F42" si="18">+F43</f>
        <v>нд</v>
      </c>
      <c r="G42" s="10">
        <v>90.624000000000009</v>
      </c>
      <c r="H42" s="10">
        <v>3.23</v>
      </c>
      <c r="I42" s="10">
        <v>72.290000000000006</v>
      </c>
      <c r="J42" s="10" t="s">
        <v>24</v>
      </c>
      <c r="K42" s="10">
        <v>15.103999999999999</v>
      </c>
      <c r="L42" s="10" t="s">
        <v>24</v>
      </c>
      <c r="M42" s="10" t="s">
        <v>24</v>
      </c>
      <c r="N42" s="126" t="str">
        <f t="shared" ref="N42:Q42" si="19">+N43</f>
        <v>нд</v>
      </c>
      <c r="O42" s="126">
        <f t="shared" si="19"/>
        <v>77.983649260000007</v>
      </c>
      <c r="P42" s="126" t="str">
        <f t="shared" si="19"/>
        <v>нд</v>
      </c>
      <c r="Q42" s="126" t="str">
        <f t="shared" si="19"/>
        <v>нд</v>
      </c>
      <c r="R42" s="10">
        <f t="shared" ref="R42" si="20">SUM(R43)</f>
        <v>77.983649260000007</v>
      </c>
      <c r="S42" s="108"/>
      <c r="T42" s="109"/>
    </row>
    <row r="43" spans="1:25" ht="31.5" x14ac:dyDescent="0.25">
      <c r="A43" s="97" t="s">
        <v>446</v>
      </c>
      <c r="B43" s="195" t="s">
        <v>479</v>
      </c>
      <c r="C43" s="194" t="s">
        <v>480</v>
      </c>
      <c r="D43" s="213">
        <v>2024</v>
      </c>
      <c r="E43" s="213">
        <v>2026</v>
      </c>
      <c r="F43" s="214" t="s">
        <v>24</v>
      </c>
      <c r="G43" s="92">
        <v>90.624000000000009</v>
      </c>
      <c r="H43" s="92">
        <v>3.23</v>
      </c>
      <c r="I43" s="92">
        <v>72.290000000000006</v>
      </c>
      <c r="J43" s="92" t="s">
        <v>24</v>
      </c>
      <c r="K43" s="92">
        <v>15.103999999999999</v>
      </c>
      <c r="L43" s="92" t="s">
        <v>24</v>
      </c>
      <c r="M43" s="92" t="s">
        <v>24</v>
      </c>
      <c r="N43" s="214" t="s">
        <v>24</v>
      </c>
      <c r="O43" s="214">
        <v>77.983649260000007</v>
      </c>
      <c r="P43" s="214" t="s">
        <v>24</v>
      </c>
      <c r="Q43" s="214" t="s">
        <v>24</v>
      </c>
      <c r="R43" s="92">
        <f t="shared" si="4"/>
        <v>77.983649260000007</v>
      </c>
      <c r="T43" s="110"/>
      <c r="U43" s="110"/>
      <c r="V43" s="110"/>
      <c r="W43" s="110"/>
      <c r="X43" s="110"/>
      <c r="Y43" s="110"/>
    </row>
    <row r="44" spans="1:25" s="102" customFormat="1" x14ac:dyDescent="0.25">
      <c r="A44" s="115" t="s">
        <v>70</v>
      </c>
      <c r="B44" s="96" t="s">
        <v>71</v>
      </c>
      <c r="C44" s="115" t="s">
        <v>23</v>
      </c>
      <c r="D44" s="126" t="s">
        <v>24</v>
      </c>
      <c r="E44" s="126" t="s">
        <v>24</v>
      </c>
      <c r="F44" s="126">
        <f t="shared" ref="F44" si="21">+SUM(F45,F59)</f>
        <v>270.78890670276763</v>
      </c>
      <c r="G44" s="10">
        <v>335.29602961943431</v>
      </c>
      <c r="H44" s="10">
        <v>14.018276464694315</v>
      </c>
      <c r="I44" s="10">
        <v>98.488700180000009</v>
      </c>
      <c r="J44" s="10">
        <v>220.14814897474002</v>
      </c>
      <c r="K44" s="10">
        <v>2.6409039999999999</v>
      </c>
      <c r="L44" s="10">
        <v>0</v>
      </c>
      <c r="M44" s="10">
        <v>334.22203049943437</v>
      </c>
      <c r="N44" s="126">
        <f>+SUM(N45,N59,N73)</f>
        <v>54.13666666666667</v>
      </c>
      <c r="O44" s="126">
        <f>+SUM(O45,O59,O73)</f>
        <v>54.814436550000003</v>
      </c>
      <c r="P44" s="126">
        <f>+SUM(P45,P59,P73)</f>
        <v>621.09352000000001</v>
      </c>
      <c r="Q44" s="126">
        <f>+SUM(Q45,Q59,Q73)</f>
        <v>0</v>
      </c>
      <c r="R44" s="10">
        <f t="shared" si="4"/>
        <v>730.04462321666665</v>
      </c>
      <c r="S44" s="108"/>
      <c r="T44" s="109"/>
    </row>
    <row r="45" spans="1:25" s="102" customFormat="1" ht="31.5" x14ac:dyDescent="0.25">
      <c r="A45" s="115" t="s">
        <v>72</v>
      </c>
      <c r="B45" s="96" t="s">
        <v>73</v>
      </c>
      <c r="C45" s="115" t="s">
        <v>23</v>
      </c>
      <c r="D45" s="126" t="s">
        <v>24</v>
      </c>
      <c r="E45" s="126" t="s">
        <v>24</v>
      </c>
      <c r="F45" s="126">
        <f t="shared" ref="F45" si="22">+F47</f>
        <v>254.80862735807332</v>
      </c>
      <c r="G45" s="10">
        <v>319.31575115473998</v>
      </c>
      <c r="H45" s="10">
        <v>2.1160999999999999</v>
      </c>
      <c r="I45" s="10">
        <v>97.413598180000008</v>
      </c>
      <c r="J45" s="10">
        <v>217.14514897474001</v>
      </c>
      <c r="K45" s="10">
        <v>2.6409039999999999</v>
      </c>
      <c r="L45" s="10">
        <v>0</v>
      </c>
      <c r="M45" s="10">
        <v>318.24175115474003</v>
      </c>
      <c r="N45" s="126">
        <f t="shared" ref="N45:Q45" si="23">+N47</f>
        <v>54.13666666666667</v>
      </c>
      <c r="O45" s="126">
        <f t="shared" si="23"/>
        <v>54.814436550000003</v>
      </c>
      <c r="P45" s="126">
        <f t="shared" si="23"/>
        <v>621.09352000000001</v>
      </c>
      <c r="Q45" s="126">
        <f t="shared" si="23"/>
        <v>0</v>
      </c>
      <c r="R45" s="10">
        <f t="shared" si="4"/>
        <v>730.04462321666665</v>
      </c>
      <c r="S45" s="108"/>
      <c r="T45" s="109"/>
    </row>
    <row r="46" spans="1:25" s="102" customFormat="1" x14ac:dyDescent="0.25">
      <c r="A46" s="115" t="s">
        <v>74</v>
      </c>
      <c r="B46" s="96" t="s">
        <v>75</v>
      </c>
      <c r="C46" s="115" t="s">
        <v>23</v>
      </c>
      <c r="D46" s="126" t="s">
        <v>24</v>
      </c>
      <c r="E46" s="126" t="s">
        <v>24</v>
      </c>
      <c r="F46" s="126" t="s">
        <v>24</v>
      </c>
      <c r="G46" s="10" t="s">
        <v>24</v>
      </c>
      <c r="H46" s="10" t="s">
        <v>24</v>
      </c>
      <c r="I46" s="10" t="s">
        <v>24</v>
      </c>
      <c r="J46" s="10" t="s">
        <v>24</v>
      </c>
      <c r="K46" s="10" t="s">
        <v>24</v>
      </c>
      <c r="L46" s="10" t="s">
        <v>24</v>
      </c>
      <c r="M46" s="10" t="s">
        <v>24</v>
      </c>
      <c r="N46" s="126" t="s">
        <v>24</v>
      </c>
      <c r="O46" s="126" t="s">
        <v>24</v>
      </c>
      <c r="P46" s="126" t="s">
        <v>24</v>
      </c>
      <c r="Q46" s="126" t="s">
        <v>24</v>
      </c>
      <c r="R46" s="10">
        <f t="shared" si="4"/>
        <v>0</v>
      </c>
      <c r="S46" s="108"/>
      <c r="T46" s="109"/>
    </row>
    <row r="47" spans="1:25" s="102" customFormat="1" ht="31.5" x14ac:dyDescent="0.25">
      <c r="A47" s="115" t="s">
        <v>76</v>
      </c>
      <c r="B47" s="96" t="s">
        <v>77</v>
      </c>
      <c r="C47" s="115" t="s">
        <v>23</v>
      </c>
      <c r="D47" s="126" t="s">
        <v>24</v>
      </c>
      <c r="E47" s="126" t="s">
        <v>24</v>
      </c>
      <c r="F47" s="126">
        <f t="shared" ref="F47" si="24">+SUM(F48:F58)</f>
        <v>254.80862735807332</v>
      </c>
      <c r="G47" s="10">
        <v>319.31575115473998</v>
      </c>
      <c r="H47" s="10">
        <v>2.1160999999999999</v>
      </c>
      <c r="I47" s="10">
        <v>97.413598180000008</v>
      </c>
      <c r="J47" s="10">
        <v>217.14514897474001</v>
      </c>
      <c r="K47" s="10">
        <v>2.6409039999999999</v>
      </c>
      <c r="L47" s="10">
        <v>0</v>
      </c>
      <c r="M47" s="10">
        <v>318.24175115474003</v>
      </c>
      <c r="N47" s="126">
        <f t="shared" ref="N47:Q47" si="25">+SUM(N48:N58)</f>
        <v>54.13666666666667</v>
      </c>
      <c r="O47" s="126">
        <f t="shared" si="25"/>
        <v>54.814436550000003</v>
      </c>
      <c r="P47" s="126">
        <f t="shared" si="25"/>
        <v>621.09352000000001</v>
      </c>
      <c r="Q47" s="126">
        <f t="shared" si="25"/>
        <v>0</v>
      </c>
      <c r="R47" s="10">
        <f t="shared" si="4"/>
        <v>730.04462321666665</v>
      </c>
      <c r="S47" s="108"/>
      <c r="T47" s="109"/>
    </row>
    <row r="48" spans="1:25" x14ac:dyDescent="0.25">
      <c r="A48" s="196" t="s">
        <v>78</v>
      </c>
      <c r="B48" s="195" t="s">
        <v>475</v>
      </c>
      <c r="C48" s="194" t="s">
        <v>80</v>
      </c>
      <c r="D48" s="213">
        <v>2022</v>
      </c>
      <c r="E48" s="213">
        <v>2024</v>
      </c>
      <c r="F48" s="214">
        <v>17.399999999999999</v>
      </c>
      <c r="G48" s="92">
        <v>17.399999999999999</v>
      </c>
      <c r="H48" s="92">
        <v>0</v>
      </c>
      <c r="I48" s="92">
        <v>0</v>
      </c>
      <c r="J48" s="92">
        <v>17.399999999999999</v>
      </c>
      <c r="K48" s="92">
        <v>0</v>
      </c>
      <c r="L48" s="92" t="s">
        <v>24</v>
      </c>
      <c r="M48" s="92">
        <v>17.399999999999999</v>
      </c>
      <c r="N48" s="214" t="s">
        <v>24</v>
      </c>
      <c r="O48" s="214" t="s">
        <v>24</v>
      </c>
      <c r="P48" s="214" t="s">
        <v>24</v>
      </c>
      <c r="Q48" s="214" t="s">
        <v>24</v>
      </c>
      <c r="R48" s="92">
        <f t="shared" ref="R48" si="26">SUM(N48,O48,P48,Q48)</f>
        <v>0</v>
      </c>
      <c r="T48" s="110"/>
      <c r="U48" s="110"/>
      <c r="V48" s="110"/>
      <c r="W48" s="110"/>
      <c r="X48" s="110"/>
      <c r="Y48" s="110"/>
    </row>
    <row r="49" spans="1:25" ht="31.5" x14ac:dyDescent="0.25">
      <c r="A49" s="196" t="s">
        <v>79</v>
      </c>
      <c r="B49" s="195" t="s">
        <v>89</v>
      </c>
      <c r="C49" s="194" t="s">
        <v>90</v>
      </c>
      <c r="D49" s="213">
        <v>2022</v>
      </c>
      <c r="E49" s="213">
        <v>2023</v>
      </c>
      <c r="F49" s="214">
        <v>5.5320591666666665</v>
      </c>
      <c r="G49" s="92">
        <v>5.5320590000000003</v>
      </c>
      <c r="H49" s="92">
        <v>0.09</v>
      </c>
      <c r="I49" s="92">
        <v>2.8349389999999999</v>
      </c>
      <c r="J49" s="92">
        <v>2.6071200000000001</v>
      </c>
      <c r="K49" s="92">
        <v>0</v>
      </c>
      <c r="L49" s="92" t="s">
        <v>24</v>
      </c>
      <c r="M49" s="92">
        <v>5.5320590000000003</v>
      </c>
      <c r="N49" s="214" t="s">
        <v>24</v>
      </c>
      <c r="O49" s="214" t="s">
        <v>24</v>
      </c>
      <c r="P49" s="214" t="s">
        <v>24</v>
      </c>
      <c r="Q49" s="214" t="s">
        <v>24</v>
      </c>
      <c r="R49" s="92">
        <f t="shared" ref="R49:R58" si="27">SUM(N49,O49,P49,Q49)</f>
        <v>0</v>
      </c>
      <c r="T49" s="110"/>
      <c r="U49" s="110"/>
      <c r="V49" s="110"/>
      <c r="W49" s="110"/>
      <c r="X49" s="110"/>
      <c r="Y49" s="110"/>
    </row>
    <row r="50" spans="1:25" ht="31.5" x14ac:dyDescent="0.25">
      <c r="A50" s="196" t="s">
        <v>81</v>
      </c>
      <c r="B50" s="195" t="s">
        <v>91</v>
      </c>
      <c r="C50" s="194" t="s">
        <v>92</v>
      </c>
      <c r="D50" s="213">
        <v>2022</v>
      </c>
      <c r="E50" s="213">
        <v>2023</v>
      </c>
      <c r="F50" s="214">
        <v>5.5320591666666665</v>
      </c>
      <c r="G50" s="92">
        <v>5.5320590000000003</v>
      </c>
      <c r="H50" s="92">
        <v>0.09</v>
      </c>
      <c r="I50" s="92">
        <v>2.8349389999999999</v>
      </c>
      <c r="J50" s="92">
        <v>2.6071200000000001</v>
      </c>
      <c r="K50" s="92">
        <v>0</v>
      </c>
      <c r="L50" s="92" t="s">
        <v>24</v>
      </c>
      <c r="M50" s="92">
        <v>5.5320590000000003</v>
      </c>
      <c r="N50" s="214" t="s">
        <v>24</v>
      </c>
      <c r="O50" s="214" t="s">
        <v>24</v>
      </c>
      <c r="P50" s="214" t="s">
        <v>24</v>
      </c>
      <c r="Q50" s="214" t="s">
        <v>24</v>
      </c>
      <c r="R50" s="92">
        <f t="shared" si="27"/>
        <v>0</v>
      </c>
      <c r="T50" s="110"/>
      <c r="U50" s="110"/>
      <c r="V50" s="110"/>
      <c r="W50" s="110"/>
      <c r="X50" s="110"/>
      <c r="Y50" s="110"/>
    </row>
    <row r="51" spans="1:25" x14ac:dyDescent="0.25">
      <c r="A51" s="196" t="s">
        <v>82</v>
      </c>
      <c r="B51" s="195" t="s">
        <v>163</v>
      </c>
      <c r="C51" s="194" t="s">
        <v>164</v>
      </c>
      <c r="D51" s="213">
        <v>2022</v>
      </c>
      <c r="E51" s="213">
        <v>2023</v>
      </c>
      <c r="F51" s="214">
        <v>10.821265</v>
      </c>
      <c r="G51" s="92">
        <v>10.821265</v>
      </c>
      <c r="H51" s="92">
        <v>0.41</v>
      </c>
      <c r="I51" s="92">
        <v>6.4610529999999997</v>
      </c>
      <c r="J51" s="92">
        <v>2.383308</v>
      </c>
      <c r="K51" s="92">
        <v>1.5669040000000001</v>
      </c>
      <c r="L51" s="92" t="s">
        <v>24</v>
      </c>
      <c r="M51" s="92">
        <v>10.821265</v>
      </c>
      <c r="N51" s="214" t="s">
        <v>24</v>
      </c>
      <c r="O51" s="214" t="s">
        <v>24</v>
      </c>
      <c r="P51" s="214" t="s">
        <v>24</v>
      </c>
      <c r="Q51" s="214" t="s">
        <v>24</v>
      </c>
      <c r="R51" s="92">
        <f t="shared" si="27"/>
        <v>0</v>
      </c>
      <c r="T51" s="110"/>
      <c r="U51" s="110"/>
      <c r="V51" s="110"/>
      <c r="W51" s="110"/>
      <c r="X51" s="110"/>
      <c r="Y51" s="110"/>
    </row>
    <row r="52" spans="1:25" ht="31.5" x14ac:dyDescent="0.25">
      <c r="A52" s="196" t="s">
        <v>83</v>
      </c>
      <c r="B52" s="195" t="s">
        <v>485</v>
      </c>
      <c r="C52" s="194" t="s">
        <v>165</v>
      </c>
      <c r="D52" s="213">
        <v>2022</v>
      </c>
      <c r="E52" s="213">
        <v>2024</v>
      </c>
      <c r="F52" s="214">
        <v>11.553475870000003</v>
      </c>
      <c r="G52" s="92">
        <v>1.6666000000000001</v>
      </c>
      <c r="H52" s="92">
        <v>0</v>
      </c>
      <c r="I52" s="92">
        <v>1.6666000000000001</v>
      </c>
      <c r="J52" s="92">
        <v>0</v>
      </c>
      <c r="K52" s="92">
        <v>0</v>
      </c>
      <c r="L52" s="92" t="s">
        <v>24</v>
      </c>
      <c r="M52" s="92">
        <v>1.6666000000000001</v>
      </c>
      <c r="N52" s="214" t="s">
        <v>24</v>
      </c>
      <c r="O52" s="214" t="s">
        <v>24</v>
      </c>
      <c r="P52" s="214" t="s">
        <v>24</v>
      </c>
      <c r="Q52" s="214" t="s">
        <v>24</v>
      </c>
      <c r="R52" s="92">
        <f t="shared" si="27"/>
        <v>0</v>
      </c>
      <c r="T52" s="110"/>
      <c r="U52" s="110"/>
      <c r="V52" s="110"/>
      <c r="W52" s="110"/>
      <c r="X52" s="110"/>
      <c r="Y52" s="110"/>
    </row>
    <row r="53" spans="1:25" ht="31.5" x14ac:dyDescent="0.25">
      <c r="A53" s="196" t="s">
        <v>84</v>
      </c>
      <c r="B53" s="195" t="s">
        <v>486</v>
      </c>
      <c r="C53" s="194" t="s">
        <v>166</v>
      </c>
      <c r="D53" s="213">
        <v>2022</v>
      </c>
      <c r="E53" s="213">
        <v>2025</v>
      </c>
      <c r="F53" s="214">
        <v>10.97446718</v>
      </c>
      <c r="G53" s="92">
        <v>10.97446718</v>
      </c>
      <c r="H53" s="92">
        <v>1.5261</v>
      </c>
      <c r="I53" s="92">
        <v>2.3960671800000002</v>
      </c>
      <c r="J53" s="92">
        <v>7.0522999999999998</v>
      </c>
      <c r="K53" s="92">
        <v>0</v>
      </c>
      <c r="L53" s="92" t="s">
        <v>24</v>
      </c>
      <c r="M53" s="92">
        <v>10.97446718</v>
      </c>
      <c r="N53" s="214">
        <v>10.666666666666668</v>
      </c>
      <c r="O53" s="214" t="s">
        <v>24</v>
      </c>
      <c r="P53" s="214" t="s">
        <v>24</v>
      </c>
      <c r="Q53" s="214" t="s">
        <v>24</v>
      </c>
      <c r="R53" s="92">
        <f t="shared" si="27"/>
        <v>10.666666666666668</v>
      </c>
      <c r="T53" s="110"/>
    </row>
    <row r="54" spans="1:25" x14ac:dyDescent="0.25">
      <c r="A54" s="196" t="s">
        <v>85</v>
      </c>
      <c r="B54" s="195" t="s">
        <v>487</v>
      </c>
      <c r="C54" s="194" t="s">
        <v>167</v>
      </c>
      <c r="D54" s="213">
        <v>2024</v>
      </c>
      <c r="E54" s="213">
        <v>2028</v>
      </c>
      <c r="F54" s="214">
        <v>187.62530097473999</v>
      </c>
      <c r="G54" s="92">
        <v>187.62530097473999</v>
      </c>
      <c r="H54" s="92" t="s">
        <v>24</v>
      </c>
      <c r="I54" s="92">
        <v>81.22</v>
      </c>
      <c r="J54" s="92">
        <v>106.40530097474</v>
      </c>
      <c r="K54" s="92" t="s">
        <v>24</v>
      </c>
      <c r="L54" s="92" t="s">
        <v>24</v>
      </c>
      <c r="M54" s="92">
        <v>187.62530097473999</v>
      </c>
      <c r="N54" s="214" t="s">
        <v>24</v>
      </c>
      <c r="O54" s="214">
        <v>24.964436550000002</v>
      </c>
      <c r="P54" s="214">
        <v>621.09352000000001</v>
      </c>
      <c r="Q54" s="214" t="s">
        <v>24</v>
      </c>
      <c r="R54" s="92">
        <f t="shared" si="27"/>
        <v>646.05795654999997</v>
      </c>
      <c r="T54" s="110"/>
    </row>
    <row r="55" spans="1:25" x14ac:dyDescent="0.25">
      <c r="A55" s="211" t="s">
        <v>86</v>
      </c>
      <c r="B55" s="195" t="s">
        <v>476</v>
      </c>
      <c r="C55" s="194" t="s">
        <v>477</v>
      </c>
      <c r="D55" s="213">
        <v>2024</v>
      </c>
      <c r="E55" s="213">
        <v>2024</v>
      </c>
      <c r="F55" s="214">
        <v>5.37</v>
      </c>
      <c r="G55" s="92">
        <v>6.444</v>
      </c>
      <c r="H55" s="92">
        <v>0</v>
      </c>
      <c r="I55" s="92">
        <v>0</v>
      </c>
      <c r="J55" s="92">
        <v>5.37</v>
      </c>
      <c r="K55" s="92">
        <v>1.0739999999999998</v>
      </c>
      <c r="L55" s="92" t="s">
        <v>24</v>
      </c>
      <c r="M55" s="92">
        <v>5.37</v>
      </c>
      <c r="N55" s="214" t="s">
        <v>24</v>
      </c>
      <c r="O55" s="214" t="s">
        <v>24</v>
      </c>
      <c r="P55" s="214" t="s">
        <v>24</v>
      </c>
      <c r="Q55" s="214" t="s">
        <v>24</v>
      </c>
      <c r="R55" s="92"/>
      <c r="T55" s="110"/>
    </row>
    <row r="56" spans="1:25" x14ac:dyDescent="0.25">
      <c r="A56" s="196" t="s">
        <v>87</v>
      </c>
      <c r="B56" s="195" t="s">
        <v>492</v>
      </c>
      <c r="C56" s="194" t="s">
        <v>493</v>
      </c>
      <c r="D56" s="213">
        <v>2025</v>
      </c>
      <c r="E56" s="213">
        <v>2025</v>
      </c>
      <c r="F56" s="214" t="s">
        <v>24</v>
      </c>
      <c r="G56" s="92">
        <v>43.470000000000006</v>
      </c>
      <c r="H56" s="92">
        <v>0</v>
      </c>
      <c r="I56" s="92">
        <v>0</v>
      </c>
      <c r="J56" s="92">
        <v>43.470000000000006</v>
      </c>
      <c r="K56" s="92">
        <v>0</v>
      </c>
      <c r="L56" s="92" t="s">
        <v>24</v>
      </c>
      <c r="M56" s="92">
        <v>43.470000000000006</v>
      </c>
      <c r="N56" s="214">
        <v>43.470000000000006</v>
      </c>
      <c r="O56" s="214" t="s">
        <v>24</v>
      </c>
      <c r="P56" s="214" t="s">
        <v>24</v>
      </c>
      <c r="Q56" s="214" t="s">
        <v>24</v>
      </c>
      <c r="R56" s="92">
        <f t="shared" si="27"/>
        <v>43.470000000000006</v>
      </c>
      <c r="T56" s="110"/>
    </row>
    <row r="57" spans="1:25" ht="31.5" x14ac:dyDescent="0.25">
      <c r="A57" s="196" t="s">
        <v>88</v>
      </c>
      <c r="B57" s="199" t="s">
        <v>486</v>
      </c>
      <c r="C57" s="196" t="s">
        <v>494</v>
      </c>
      <c r="D57" s="213">
        <v>2026</v>
      </c>
      <c r="E57" s="213">
        <v>2026</v>
      </c>
      <c r="F57" s="214" t="s">
        <v>24</v>
      </c>
      <c r="G57" s="92">
        <v>19.850000000000001</v>
      </c>
      <c r="H57" s="92">
        <v>0</v>
      </c>
      <c r="I57" s="92">
        <v>0</v>
      </c>
      <c r="J57" s="92">
        <v>19.850000000000001</v>
      </c>
      <c r="K57" s="92">
        <v>0</v>
      </c>
      <c r="L57" s="92" t="s">
        <v>24</v>
      </c>
      <c r="M57" s="92">
        <v>19.850000000000001</v>
      </c>
      <c r="N57" s="214" t="s">
        <v>24</v>
      </c>
      <c r="O57" s="214">
        <v>19.850000000000001</v>
      </c>
      <c r="P57" s="214" t="s">
        <v>24</v>
      </c>
      <c r="Q57" s="214" t="s">
        <v>24</v>
      </c>
      <c r="R57" s="92">
        <f t="shared" si="27"/>
        <v>19.850000000000001</v>
      </c>
      <c r="T57" s="110"/>
    </row>
    <row r="58" spans="1:25" x14ac:dyDescent="0.25">
      <c r="A58" s="196" t="s">
        <v>495</v>
      </c>
      <c r="B58" s="195" t="s">
        <v>496</v>
      </c>
      <c r="C58" s="194" t="s">
        <v>497</v>
      </c>
      <c r="D58" s="213">
        <v>2026</v>
      </c>
      <c r="E58" s="213">
        <v>2026</v>
      </c>
      <c r="F58" s="214" t="s">
        <v>24</v>
      </c>
      <c r="G58" s="92">
        <v>10</v>
      </c>
      <c r="H58" s="92">
        <v>0</v>
      </c>
      <c r="I58" s="92">
        <v>0</v>
      </c>
      <c r="J58" s="92">
        <v>10</v>
      </c>
      <c r="K58" s="92">
        <v>0</v>
      </c>
      <c r="L58" s="92" t="s">
        <v>24</v>
      </c>
      <c r="M58" s="92">
        <v>10</v>
      </c>
      <c r="N58" s="214" t="s">
        <v>24</v>
      </c>
      <c r="O58" s="214">
        <v>10</v>
      </c>
      <c r="P58" s="214" t="s">
        <v>24</v>
      </c>
      <c r="Q58" s="214" t="s">
        <v>24</v>
      </c>
      <c r="R58" s="92">
        <f t="shared" si="27"/>
        <v>10</v>
      </c>
      <c r="T58" s="110"/>
    </row>
    <row r="59" spans="1:25" s="102" customFormat="1" ht="31.5" x14ac:dyDescent="0.25">
      <c r="A59" s="115" t="s">
        <v>93</v>
      </c>
      <c r="B59" s="96" t="s">
        <v>94</v>
      </c>
      <c r="C59" s="115" t="s">
        <v>23</v>
      </c>
      <c r="D59" s="126" t="s">
        <v>24</v>
      </c>
      <c r="E59" s="126" t="s">
        <v>24</v>
      </c>
      <c r="F59" s="126">
        <f t="shared" ref="F59" si="28">+F60</f>
        <v>15.980279344694317</v>
      </c>
      <c r="G59" s="10">
        <v>15.980278464694315</v>
      </c>
      <c r="H59" s="10">
        <v>11.902176464694316</v>
      </c>
      <c r="I59" s="10">
        <v>1.075102</v>
      </c>
      <c r="J59" s="10">
        <v>3.0030000000000001</v>
      </c>
      <c r="K59" s="10">
        <v>0</v>
      </c>
      <c r="L59" s="10">
        <v>0</v>
      </c>
      <c r="M59" s="10">
        <v>15.980279344694317</v>
      </c>
      <c r="N59" s="126">
        <f t="shared" ref="N59:Q59" si="29">+N60</f>
        <v>0</v>
      </c>
      <c r="O59" s="126">
        <f t="shared" si="29"/>
        <v>0</v>
      </c>
      <c r="P59" s="126">
        <f t="shared" si="29"/>
        <v>0</v>
      </c>
      <c r="Q59" s="126">
        <f t="shared" si="29"/>
        <v>0</v>
      </c>
      <c r="R59" s="10">
        <f t="shared" si="4"/>
        <v>0</v>
      </c>
      <c r="S59" s="108"/>
      <c r="T59" s="109"/>
    </row>
    <row r="60" spans="1:25" s="102" customFormat="1" x14ac:dyDescent="0.25">
      <c r="A60" s="115" t="s">
        <v>95</v>
      </c>
      <c r="B60" s="96" t="s">
        <v>96</v>
      </c>
      <c r="C60" s="115" t="s">
        <v>23</v>
      </c>
      <c r="D60" s="126" t="s">
        <v>24</v>
      </c>
      <c r="E60" s="126" t="s">
        <v>24</v>
      </c>
      <c r="F60" s="126">
        <f t="shared" ref="F60" si="30">+SUM(F61:F62)</f>
        <v>15.980279344694317</v>
      </c>
      <c r="G60" s="10">
        <v>15.980278464694315</v>
      </c>
      <c r="H60" s="10">
        <v>11.902176464694316</v>
      </c>
      <c r="I60" s="10">
        <v>1.075102</v>
      </c>
      <c r="J60" s="10">
        <v>3.0030000000000001</v>
      </c>
      <c r="K60" s="10">
        <v>0</v>
      </c>
      <c r="L60" s="10">
        <v>0</v>
      </c>
      <c r="M60" s="10">
        <v>15.980279344694317</v>
      </c>
      <c r="N60" s="126">
        <f t="shared" ref="N60:Q60" si="31">SUM(N61:N62)</f>
        <v>0</v>
      </c>
      <c r="O60" s="126">
        <f t="shared" si="31"/>
        <v>0</v>
      </c>
      <c r="P60" s="126">
        <f t="shared" si="31"/>
        <v>0</v>
      </c>
      <c r="Q60" s="126">
        <f t="shared" si="31"/>
        <v>0</v>
      </c>
      <c r="R60" s="10">
        <f t="shared" ref="R60" si="32">SUM(R61:R62)</f>
        <v>0</v>
      </c>
      <c r="S60" s="108"/>
      <c r="T60" s="109"/>
    </row>
    <row r="61" spans="1:25" ht="47.25" x14ac:dyDescent="0.25">
      <c r="A61" s="194" t="s">
        <v>168</v>
      </c>
      <c r="B61" s="195" t="s">
        <v>169</v>
      </c>
      <c r="C61" s="194" t="s">
        <v>170</v>
      </c>
      <c r="D61" s="213">
        <v>2022</v>
      </c>
      <c r="E61" s="213">
        <v>2024</v>
      </c>
      <c r="F61" s="214">
        <v>4.2382400000000002</v>
      </c>
      <c r="G61" s="92">
        <v>4.2382391200000002</v>
      </c>
      <c r="H61" s="92">
        <v>0.16013711999999999</v>
      </c>
      <c r="I61" s="92">
        <v>1.075102</v>
      </c>
      <c r="J61" s="92">
        <v>3.0030000000000001</v>
      </c>
      <c r="K61" s="92"/>
      <c r="L61" s="92" t="s">
        <v>24</v>
      </c>
      <c r="M61" s="92">
        <v>4.2382400000000002</v>
      </c>
      <c r="N61" s="214" t="s">
        <v>24</v>
      </c>
      <c r="O61" s="214" t="s">
        <v>24</v>
      </c>
      <c r="P61" s="214" t="s">
        <v>24</v>
      </c>
      <c r="Q61" s="214" t="s">
        <v>24</v>
      </c>
      <c r="R61" s="92">
        <f t="shared" si="4"/>
        <v>0</v>
      </c>
      <c r="T61" s="110"/>
    </row>
    <row r="62" spans="1:25" ht="31.5" x14ac:dyDescent="0.25">
      <c r="A62" s="194" t="s">
        <v>447</v>
      </c>
      <c r="B62" s="195" t="s">
        <v>448</v>
      </c>
      <c r="C62" s="194" t="s">
        <v>449</v>
      </c>
      <c r="D62" s="213">
        <v>2023</v>
      </c>
      <c r="E62" s="213">
        <v>2023</v>
      </c>
      <c r="F62" s="214">
        <v>11.742039344694316</v>
      </c>
      <c r="G62" s="92">
        <v>11.742039344694316</v>
      </c>
      <c r="H62" s="92">
        <v>11.742039344694316</v>
      </c>
      <c r="I62" s="92">
        <v>0</v>
      </c>
      <c r="J62" s="92">
        <v>0</v>
      </c>
      <c r="K62" s="92">
        <v>0</v>
      </c>
      <c r="L62" s="92" t="s">
        <v>24</v>
      </c>
      <c r="M62" s="92">
        <v>11.742039344694316</v>
      </c>
      <c r="N62" s="214" t="s">
        <v>24</v>
      </c>
      <c r="O62" s="214" t="s">
        <v>24</v>
      </c>
      <c r="P62" s="214" t="s">
        <v>24</v>
      </c>
      <c r="Q62" s="214" t="s">
        <v>24</v>
      </c>
      <c r="R62" s="92">
        <f t="shared" ref="R62" si="33">SUM(N62,O62,P62,Q62)</f>
        <v>0</v>
      </c>
      <c r="T62" s="110"/>
    </row>
    <row r="63" spans="1:25" s="102" customFormat="1" hidden="1" x14ac:dyDescent="0.25">
      <c r="A63" s="115" t="s">
        <v>97</v>
      </c>
      <c r="B63" s="96" t="s">
        <v>98</v>
      </c>
      <c r="C63" s="115" t="s">
        <v>23</v>
      </c>
      <c r="D63" s="126" t="s">
        <v>24</v>
      </c>
      <c r="E63" s="126" t="s">
        <v>24</v>
      </c>
      <c r="F63" s="126" t="s">
        <v>24</v>
      </c>
      <c r="G63" s="10" t="s">
        <v>24</v>
      </c>
      <c r="H63" s="10" t="s">
        <v>24</v>
      </c>
      <c r="I63" s="10" t="s">
        <v>24</v>
      </c>
      <c r="J63" s="10" t="s">
        <v>24</v>
      </c>
      <c r="K63" s="10" t="s">
        <v>24</v>
      </c>
      <c r="L63" s="10" t="s">
        <v>24</v>
      </c>
      <c r="M63" s="10" t="s">
        <v>24</v>
      </c>
      <c r="N63" s="126" t="s">
        <v>24</v>
      </c>
      <c r="O63" s="126" t="s">
        <v>24</v>
      </c>
      <c r="P63" s="126" t="s">
        <v>24</v>
      </c>
      <c r="Q63" s="126" t="s">
        <v>24</v>
      </c>
      <c r="R63" s="10">
        <f t="shared" si="4"/>
        <v>0</v>
      </c>
      <c r="S63" s="108"/>
      <c r="T63" s="109"/>
    </row>
    <row r="64" spans="1:25" s="102" customFormat="1" hidden="1" x14ac:dyDescent="0.25">
      <c r="A64" s="115" t="s">
        <v>99</v>
      </c>
      <c r="B64" s="96" t="s">
        <v>100</v>
      </c>
      <c r="C64" s="115" t="s">
        <v>23</v>
      </c>
      <c r="D64" s="126" t="s">
        <v>24</v>
      </c>
      <c r="E64" s="126" t="s">
        <v>24</v>
      </c>
      <c r="F64" s="126" t="s">
        <v>24</v>
      </c>
      <c r="G64" s="10" t="s">
        <v>24</v>
      </c>
      <c r="H64" s="10" t="s">
        <v>24</v>
      </c>
      <c r="I64" s="10" t="s">
        <v>24</v>
      </c>
      <c r="J64" s="10" t="s">
        <v>24</v>
      </c>
      <c r="K64" s="10" t="s">
        <v>24</v>
      </c>
      <c r="L64" s="10" t="s">
        <v>24</v>
      </c>
      <c r="M64" s="10" t="s">
        <v>24</v>
      </c>
      <c r="N64" s="126" t="s">
        <v>24</v>
      </c>
      <c r="O64" s="126" t="s">
        <v>24</v>
      </c>
      <c r="P64" s="126" t="s">
        <v>24</v>
      </c>
      <c r="Q64" s="126" t="s">
        <v>24</v>
      </c>
      <c r="R64" s="10">
        <f t="shared" si="4"/>
        <v>0</v>
      </c>
      <c r="S64" s="108"/>
      <c r="T64" s="109"/>
    </row>
    <row r="65" spans="1:25" s="102" customFormat="1" hidden="1" x14ac:dyDescent="0.25">
      <c r="A65" s="115" t="s">
        <v>101</v>
      </c>
      <c r="B65" s="96" t="s">
        <v>102</v>
      </c>
      <c r="C65" s="115" t="s">
        <v>23</v>
      </c>
      <c r="D65" s="126" t="s">
        <v>24</v>
      </c>
      <c r="E65" s="126" t="s">
        <v>24</v>
      </c>
      <c r="F65" s="126" t="s">
        <v>24</v>
      </c>
      <c r="G65" s="10" t="s">
        <v>24</v>
      </c>
      <c r="H65" s="10" t="s">
        <v>24</v>
      </c>
      <c r="I65" s="10" t="s">
        <v>24</v>
      </c>
      <c r="J65" s="10" t="s">
        <v>24</v>
      </c>
      <c r="K65" s="10" t="s">
        <v>24</v>
      </c>
      <c r="L65" s="10" t="s">
        <v>24</v>
      </c>
      <c r="M65" s="10" t="s">
        <v>24</v>
      </c>
      <c r="N65" s="126" t="s">
        <v>24</v>
      </c>
      <c r="O65" s="126" t="s">
        <v>24</v>
      </c>
      <c r="P65" s="126" t="s">
        <v>24</v>
      </c>
      <c r="Q65" s="126" t="s">
        <v>24</v>
      </c>
      <c r="R65" s="10">
        <f t="shared" si="4"/>
        <v>0</v>
      </c>
      <c r="S65" s="108"/>
      <c r="T65" s="109"/>
    </row>
    <row r="66" spans="1:25" s="102" customFormat="1" hidden="1" x14ac:dyDescent="0.25">
      <c r="A66" s="115" t="s">
        <v>103</v>
      </c>
      <c r="B66" s="96" t="s">
        <v>104</v>
      </c>
      <c r="C66" s="115" t="s">
        <v>23</v>
      </c>
      <c r="D66" s="126" t="s">
        <v>24</v>
      </c>
      <c r="E66" s="126" t="s">
        <v>24</v>
      </c>
      <c r="F66" s="126" t="s">
        <v>24</v>
      </c>
      <c r="G66" s="10" t="s">
        <v>24</v>
      </c>
      <c r="H66" s="10" t="s">
        <v>24</v>
      </c>
      <c r="I66" s="10" t="s">
        <v>24</v>
      </c>
      <c r="J66" s="10" t="s">
        <v>24</v>
      </c>
      <c r="K66" s="10" t="s">
        <v>24</v>
      </c>
      <c r="L66" s="10" t="s">
        <v>24</v>
      </c>
      <c r="M66" s="10" t="s">
        <v>24</v>
      </c>
      <c r="N66" s="126" t="s">
        <v>24</v>
      </c>
      <c r="O66" s="126" t="s">
        <v>24</v>
      </c>
      <c r="P66" s="126" t="s">
        <v>24</v>
      </c>
      <c r="Q66" s="126" t="s">
        <v>24</v>
      </c>
      <c r="R66" s="10">
        <f t="shared" si="4"/>
        <v>0</v>
      </c>
      <c r="S66" s="108"/>
      <c r="T66" s="109"/>
    </row>
    <row r="67" spans="1:25" s="102" customFormat="1" hidden="1" x14ac:dyDescent="0.25">
      <c r="A67" s="115" t="s">
        <v>105</v>
      </c>
      <c r="B67" s="96" t="s">
        <v>106</v>
      </c>
      <c r="C67" s="115" t="s">
        <v>23</v>
      </c>
      <c r="D67" s="126" t="s">
        <v>24</v>
      </c>
      <c r="E67" s="126" t="s">
        <v>24</v>
      </c>
      <c r="F67" s="126" t="s">
        <v>24</v>
      </c>
      <c r="G67" s="10" t="s">
        <v>24</v>
      </c>
      <c r="H67" s="10" t="s">
        <v>24</v>
      </c>
      <c r="I67" s="10" t="s">
        <v>24</v>
      </c>
      <c r="J67" s="10" t="s">
        <v>24</v>
      </c>
      <c r="K67" s="10" t="s">
        <v>24</v>
      </c>
      <c r="L67" s="10" t="s">
        <v>24</v>
      </c>
      <c r="M67" s="10" t="s">
        <v>24</v>
      </c>
      <c r="N67" s="126" t="s">
        <v>24</v>
      </c>
      <c r="O67" s="126" t="s">
        <v>24</v>
      </c>
      <c r="P67" s="126" t="s">
        <v>24</v>
      </c>
      <c r="Q67" s="126" t="s">
        <v>24</v>
      </c>
      <c r="R67" s="10">
        <f t="shared" si="4"/>
        <v>0</v>
      </c>
      <c r="S67" s="108"/>
      <c r="T67" s="109"/>
    </row>
    <row r="68" spans="1:25" s="102" customFormat="1" hidden="1" x14ac:dyDescent="0.25">
      <c r="A68" s="115" t="s">
        <v>107</v>
      </c>
      <c r="B68" s="96" t="s">
        <v>108</v>
      </c>
      <c r="C68" s="115" t="s">
        <v>23</v>
      </c>
      <c r="D68" s="126" t="s">
        <v>24</v>
      </c>
      <c r="E68" s="126" t="s">
        <v>24</v>
      </c>
      <c r="F68" s="126" t="s">
        <v>24</v>
      </c>
      <c r="G68" s="10" t="s">
        <v>24</v>
      </c>
      <c r="H68" s="10" t="s">
        <v>24</v>
      </c>
      <c r="I68" s="10" t="s">
        <v>24</v>
      </c>
      <c r="J68" s="10" t="s">
        <v>24</v>
      </c>
      <c r="K68" s="10" t="s">
        <v>24</v>
      </c>
      <c r="L68" s="10" t="s">
        <v>24</v>
      </c>
      <c r="M68" s="10" t="s">
        <v>24</v>
      </c>
      <c r="N68" s="126" t="s">
        <v>24</v>
      </c>
      <c r="O68" s="126" t="s">
        <v>24</v>
      </c>
      <c r="P68" s="126" t="s">
        <v>24</v>
      </c>
      <c r="Q68" s="126" t="s">
        <v>24</v>
      </c>
      <c r="R68" s="10">
        <f t="shared" si="4"/>
        <v>0</v>
      </c>
      <c r="S68" s="108"/>
      <c r="T68" s="109"/>
    </row>
    <row r="69" spans="1:25" s="102" customFormat="1" ht="31.5" hidden="1" x14ac:dyDescent="0.25">
      <c r="A69" s="115" t="s">
        <v>109</v>
      </c>
      <c r="B69" s="96" t="s">
        <v>110</v>
      </c>
      <c r="C69" s="115" t="s">
        <v>23</v>
      </c>
      <c r="D69" s="126" t="s">
        <v>24</v>
      </c>
      <c r="E69" s="126" t="s">
        <v>24</v>
      </c>
      <c r="F69" s="126" t="s">
        <v>24</v>
      </c>
      <c r="G69" s="10" t="s">
        <v>24</v>
      </c>
      <c r="H69" s="10" t="s">
        <v>24</v>
      </c>
      <c r="I69" s="10" t="s">
        <v>24</v>
      </c>
      <c r="J69" s="10" t="s">
        <v>24</v>
      </c>
      <c r="K69" s="10" t="s">
        <v>24</v>
      </c>
      <c r="L69" s="10" t="s">
        <v>24</v>
      </c>
      <c r="M69" s="10" t="s">
        <v>24</v>
      </c>
      <c r="N69" s="126" t="s">
        <v>24</v>
      </c>
      <c r="O69" s="126" t="s">
        <v>24</v>
      </c>
      <c r="P69" s="126" t="s">
        <v>24</v>
      </c>
      <c r="Q69" s="126" t="s">
        <v>24</v>
      </c>
      <c r="R69" s="10">
        <f t="shared" si="4"/>
        <v>0</v>
      </c>
      <c r="S69" s="108"/>
      <c r="T69" s="109"/>
    </row>
    <row r="70" spans="1:25" s="102" customFormat="1" ht="31.5" hidden="1" x14ac:dyDescent="0.25">
      <c r="A70" s="115" t="s">
        <v>111</v>
      </c>
      <c r="B70" s="96" t="s">
        <v>112</v>
      </c>
      <c r="C70" s="115" t="s">
        <v>23</v>
      </c>
      <c r="D70" s="126" t="s">
        <v>24</v>
      </c>
      <c r="E70" s="126" t="s">
        <v>24</v>
      </c>
      <c r="F70" s="126" t="s">
        <v>24</v>
      </c>
      <c r="G70" s="10" t="s">
        <v>24</v>
      </c>
      <c r="H70" s="10" t="s">
        <v>24</v>
      </c>
      <c r="I70" s="10" t="s">
        <v>24</v>
      </c>
      <c r="J70" s="10" t="s">
        <v>24</v>
      </c>
      <c r="K70" s="10" t="s">
        <v>24</v>
      </c>
      <c r="L70" s="10" t="s">
        <v>24</v>
      </c>
      <c r="M70" s="10" t="s">
        <v>24</v>
      </c>
      <c r="N70" s="126" t="s">
        <v>24</v>
      </c>
      <c r="O70" s="126" t="s">
        <v>24</v>
      </c>
      <c r="P70" s="126" t="s">
        <v>24</v>
      </c>
      <c r="Q70" s="126" t="s">
        <v>24</v>
      </c>
      <c r="R70" s="10">
        <f t="shared" si="4"/>
        <v>0</v>
      </c>
      <c r="S70" s="108"/>
      <c r="T70" s="109"/>
    </row>
    <row r="71" spans="1:25" s="102" customFormat="1" ht="31.5" hidden="1" x14ac:dyDescent="0.25">
      <c r="A71" s="115" t="s">
        <v>113</v>
      </c>
      <c r="B71" s="96" t="s">
        <v>114</v>
      </c>
      <c r="C71" s="115" t="s">
        <v>23</v>
      </c>
      <c r="D71" s="126" t="s">
        <v>24</v>
      </c>
      <c r="E71" s="126" t="s">
        <v>24</v>
      </c>
      <c r="F71" s="126" t="s">
        <v>24</v>
      </c>
      <c r="G71" s="10" t="s">
        <v>24</v>
      </c>
      <c r="H71" s="10" t="s">
        <v>24</v>
      </c>
      <c r="I71" s="10" t="s">
        <v>24</v>
      </c>
      <c r="J71" s="10" t="s">
        <v>24</v>
      </c>
      <c r="K71" s="10" t="s">
        <v>24</v>
      </c>
      <c r="L71" s="10" t="s">
        <v>24</v>
      </c>
      <c r="M71" s="10" t="s">
        <v>24</v>
      </c>
      <c r="N71" s="126" t="s">
        <v>24</v>
      </c>
      <c r="O71" s="126" t="s">
        <v>24</v>
      </c>
      <c r="P71" s="126" t="s">
        <v>24</v>
      </c>
      <c r="Q71" s="126" t="s">
        <v>24</v>
      </c>
      <c r="R71" s="10">
        <f t="shared" si="4"/>
        <v>0</v>
      </c>
      <c r="S71" s="108"/>
      <c r="T71" s="109"/>
    </row>
    <row r="72" spans="1:25" s="102" customFormat="1" ht="31.5" hidden="1" x14ac:dyDescent="0.25">
      <c r="A72" s="115" t="s">
        <v>115</v>
      </c>
      <c r="B72" s="96" t="s">
        <v>116</v>
      </c>
      <c r="C72" s="115" t="s">
        <v>23</v>
      </c>
      <c r="D72" s="126" t="s">
        <v>24</v>
      </c>
      <c r="E72" s="126" t="s">
        <v>24</v>
      </c>
      <c r="F72" s="126" t="s">
        <v>24</v>
      </c>
      <c r="G72" s="10" t="s">
        <v>24</v>
      </c>
      <c r="H72" s="10" t="s">
        <v>24</v>
      </c>
      <c r="I72" s="10" t="s">
        <v>24</v>
      </c>
      <c r="J72" s="10" t="s">
        <v>24</v>
      </c>
      <c r="K72" s="10" t="s">
        <v>24</v>
      </c>
      <c r="L72" s="10" t="s">
        <v>24</v>
      </c>
      <c r="M72" s="10" t="s">
        <v>24</v>
      </c>
      <c r="N72" s="126" t="s">
        <v>24</v>
      </c>
      <c r="O72" s="126" t="s">
        <v>24</v>
      </c>
      <c r="P72" s="126" t="s">
        <v>24</v>
      </c>
      <c r="Q72" s="126" t="s">
        <v>24</v>
      </c>
      <c r="R72" s="10">
        <f t="shared" si="4"/>
        <v>0</v>
      </c>
      <c r="S72" s="108"/>
      <c r="T72" s="109"/>
    </row>
    <row r="73" spans="1:25" s="102" customFormat="1" ht="31.5" hidden="1" x14ac:dyDescent="0.25">
      <c r="A73" s="115" t="s">
        <v>117</v>
      </c>
      <c r="B73" s="96" t="s">
        <v>118</v>
      </c>
      <c r="C73" s="115" t="s">
        <v>23</v>
      </c>
      <c r="D73" s="126" t="s">
        <v>24</v>
      </c>
      <c r="E73" s="126" t="s">
        <v>24</v>
      </c>
      <c r="F73" s="126" t="s">
        <v>24</v>
      </c>
      <c r="G73" s="10" t="s">
        <v>24</v>
      </c>
      <c r="H73" s="10" t="s">
        <v>24</v>
      </c>
      <c r="I73" s="10" t="s">
        <v>24</v>
      </c>
      <c r="J73" s="10" t="s">
        <v>24</v>
      </c>
      <c r="K73" s="10" t="s">
        <v>24</v>
      </c>
      <c r="L73" s="10" t="s">
        <v>24</v>
      </c>
      <c r="M73" s="10" t="s">
        <v>24</v>
      </c>
      <c r="N73" s="126" t="str">
        <f t="shared" ref="N73:Q73" si="34">+N75</f>
        <v>нд</v>
      </c>
      <c r="O73" s="126" t="str">
        <f t="shared" si="34"/>
        <v>нд</v>
      </c>
      <c r="P73" s="126" t="str">
        <f t="shared" si="34"/>
        <v>нд</v>
      </c>
      <c r="Q73" s="126" t="str">
        <f t="shared" si="34"/>
        <v>нд</v>
      </c>
      <c r="R73" s="10">
        <f t="shared" si="4"/>
        <v>0</v>
      </c>
      <c r="S73" s="108"/>
      <c r="T73" s="109"/>
    </row>
    <row r="74" spans="1:25" s="102" customFormat="1" hidden="1" x14ac:dyDescent="0.25">
      <c r="A74" s="115" t="s">
        <v>119</v>
      </c>
      <c r="B74" s="96" t="s">
        <v>120</v>
      </c>
      <c r="C74" s="115" t="s">
        <v>23</v>
      </c>
      <c r="D74" s="126" t="s">
        <v>24</v>
      </c>
      <c r="E74" s="126" t="s">
        <v>24</v>
      </c>
      <c r="F74" s="126" t="s">
        <v>24</v>
      </c>
      <c r="G74" s="10" t="s">
        <v>24</v>
      </c>
      <c r="H74" s="10" t="s">
        <v>24</v>
      </c>
      <c r="I74" s="10" t="s">
        <v>24</v>
      </c>
      <c r="J74" s="10" t="s">
        <v>24</v>
      </c>
      <c r="K74" s="10" t="s">
        <v>24</v>
      </c>
      <c r="L74" s="10" t="s">
        <v>24</v>
      </c>
      <c r="M74" s="10" t="s">
        <v>24</v>
      </c>
      <c r="N74" s="126" t="s">
        <v>24</v>
      </c>
      <c r="O74" s="126" t="s">
        <v>24</v>
      </c>
      <c r="P74" s="126" t="s">
        <v>24</v>
      </c>
      <c r="Q74" s="126" t="s">
        <v>24</v>
      </c>
      <c r="R74" s="10">
        <f t="shared" si="4"/>
        <v>0</v>
      </c>
      <c r="S74" s="108"/>
      <c r="T74" s="109"/>
    </row>
    <row r="75" spans="1:25" s="102" customFormat="1" ht="31.5" hidden="1" x14ac:dyDescent="0.25">
      <c r="A75" s="115" t="s">
        <v>121</v>
      </c>
      <c r="B75" s="96" t="s">
        <v>122</v>
      </c>
      <c r="C75" s="115" t="s">
        <v>23</v>
      </c>
      <c r="D75" s="126" t="s">
        <v>24</v>
      </c>
      <c r="E75" s="126" t="s">
        <v>24</v>
      </c>
      <c r="F75" s="126" t="s">
        <v>24</v>
      </c>
      <c r="G75" s="10" t="s">
        <v>24</v>
      </c>
      <c r="H75" s="10" t="s">
        <v>24</v>
      </c>
      <c r="I75" s="10" t="s">
        <v>24</v>
      </c>
      <c r="J75" s="10" t="s">
        <v>24</v>
      </c>
      <c r="K75" s="10" t="s">
        <v>24</v>
      </c>
      <c r="L75" s="10" t="s">
        <v>24</v>
      </c>
      <c r="M75" s="10" t="s">
        <v>24</v>
      </c>
      <c r="N75" s="126" t="str">
        <f t="shared" ref="N75:O75" si="35">+N85</f>
        <v>нд</v>
      </c>
      <c r="O75" s="126" t="str">
        <f t="shared" si="35"/>
        <v>нд</v>
      </c>
      <c r="P75" s="126" t="s">
        <v>24</v>
      </c>
      <c r="Q75" s="126" t="s">
        <v>24</v>
      </c>
      <c r="R75" s="10">
        <f t="shared" si="4"/>
        <v>0</v>
      </c>
      <c r="S75" s="108"/>
      <c r="T75" s="109"/>
    </row>
    <row r="76" spans="1:25" s="102" customFormat="1" ht="31.5" hidden="1" x14ac:dyDescent="0.25">
      <c r="A76" s="115" t="s">
        <v>123</v>
      </c>
      <c r="B76" s="96" t="s">
        <v>124</v>
      </c>
      <c r="C76" s="115" t="s">
        <v>23</v>
      </c>
      <c r="D76" s="126" t="s">
        <v>24</v>
      </c>
      <c r="E76" s="126" t="s">
        <v>24</v>
      </c>
      <c r="F76" s="126" t="s">
        <v>24</v>
      </c>
      <c r="G76" s="10" t="s">
        <v>24</v>
      </c>
      <c r="H76" s="10" t="s">
        <v>24</v>
      </c>
      <c r="I76" s="10" t="s">
        <v>24</v>
      </c>
      <c r="J76" s="10" t="s">
        <v>24</v>
      </c>
      <c r="K76" s="10" t="s">
        <v>24</v>
      </c>
      <c r="L76" s="10" t="s">
        <v>24</v>
      </c>
      <c r="M76" s="10" t="s">
        <v>24</v>
      </c>
      <c r="N76" s="126" t="s">
        <v>24</v>
      </c>
      <c r="O76" s="126" t="s">
        <v>24</v>
      </c>
      <c r="P76" s="126" t="s">
        <v>24</v>
      </c>
      <c r="Q76" s="126" t="s">
        <v>24</v>
      </c>
      <c r="R76" s="10">
        <f t="shared" si="4"/>
        <v>0</v>
      </c>
      <c r="S76" s="108"/>
      <c r="T76" s="109"/>
    </row>
    <row r="77" spans="1:25" s="102" customFormat="1" ht="31.5" hidden="1" x14ac:dyDescent="0.25">
      <c r="A77" s="115" t="s">
        <v>125</v>
      </c>
      <c r="B77" s="96" t="s">
        <v>126</v>
      </c>
      <c r="C77" s="115" t="s">
        <v>23</v>
      </c>
      <c r="D77" s="126" t="s">
        <v>24</v>
      </c>
      <c r="E77" s="126" t="s">
        <v>24</v>
      </c>
      <c r="F77" s="126" t="s">
        <v>24</v>
      </c>
      <c r="G77" s="14" t="s">
        <v>24</v>
      </c>
      <c r="H77" s="14" t="s">
        <v>24</v>
      </c>
      <c r="I77" s="14" t="s">
        <v>24</v>
      </c>
      <c r="J77" s="14" t="s">
        <v>24</v>
      </c>
      <c r="K77" s="14" t="s">
        <v>24</v>
      </c>
      <c r="L77" s="14" t="s">
        <v>24</v>
      </c>
      <c r="M77" s="14" t="s">
        <v>24</v>
      </c>
      <c r="N77" s="126" t="s">
        <v>24</v>
      </c>
      <c r="O77" s="126" t="s">
        <v>24</v>
      </c>
      <c r="P77" s="126" t="s">
        <v>24</v>
      </c>
      <c r="Q77" s="126" t="s">
        <v>24</v>
      </c>
      <c r="R77" s="14">
        <f t="shared" si="4"/>
        <v>0</v>
      </c>
      <c r="S77" s="108"/>
      <c r="T77" s="109"/>
      <c r="U77" s="109"/>
      <c r="V77" s="109"/>
      <c r="W77" s="109"/>
      <c r="X77" s="109"/>
      <c r="Y77" s="109"/>
    </row>
    <row r="78" spans="1:25" s="102" customFormat="1" ht="31.5" hidden="1" x14ac:dyDescent="0.25">
      <c r="A78" s="115" t="s">
        <v>127</v>
      </c>
      <c r="B78" s="96" t="s">
        <v>128</v>
      </c>
      <c r="C78" s="115" t="s">
        <v>23</v>
      </c>
      <c r="D78" s="126" t="s">
        <v>24</v>
      </c>
      <c r="E78" s="126" t="s">
        <v>24</v>
      </c>
      <c r="F78" s="126" t="s">
        <v>24</v>
      </c>
      <c r="G78" s="14" t="s">
        <v>24</v>
      </c>
      <c r="H78" s="14" t="s">
        <v>24</v>
      </c>
      <c r="I78" s="14" t="s">
        <v>24</v>
      </c>
      <c r="J78" s="14" t="s">
        <v>24</v>
      </c>
      <c r="K78" s="14" t="s">
        <v>24</v>
      </c>
      <c r="L78" s="14" t="s">
        <v>24</v>
      </c>
      <c r="M78" s="14" t="s">
        <v>24</v>
      </c>
      <c r="N78" s="126" t="s">
        <v>24</v>
      </c>
      <c r="O78" s="126" t="s">
        <v>24</v>
      </c>
      <c r="P78" s="126" t="s">
        <v>24</v>
      </c>
      <c r="Q78" s="126" t="s">
        <v>24</v>
      </c>
      <c r="R78" s="14">
        <f t="shared" si="4"/>
        <v>0</v>
      </c>
      <c r="S78" s="108"/>
      <c r="T78" s="109"/>
      <c r="U78" s="109"/>
      <c r="V78" s="109"/>
      <c r="W78" s="109"/>
      <c r="X78" s="109"/>
      <c r="Y78" s="109"/>
    </row>
    <row r="79" spans="1:25" s="102" customFormat="1" hidden="1" x14ac:dyDescent="0.25">
      <c r="A79" s="115" t="s">
        <v>129</v>
      </c>
      <c r="B79" s="96" t="s">
        <v>130</v>
      </c>
      <c r="C79" s="115" t="s">
        <v>23</v>
      </c>
      <c r="D79" s="126" t="s">
        <v>24</v>
      </c>
      <c r="E79" s="126" t="s">
        <v>24</v>
      </c>
      <c r="F79" s="126" t="s">
        <v>24</v>
      </c>
      <c r="G79" s="14" t="s">
        <v>24</v>
      </c>
      <c r="H79" s="14" t="s">
        <v>24</v>
      </c>
      <c r="I79" s="14" t="s">
        <v>24</v>
      </c>
      <c r="J79" s="14" t="s">
        <v>24</v>
      </c>
      <c r="K79" s="14" t="s">
        <v>24</v>
      </c>
      <c r="L79" s="14" t="s">
        <v>24</v>
      </c>
      <c r="M79" s="14" t="s">
        <v>24</v>
      </c>
      <c r="N79" s="126" t="s">
        <v>24</v>
      </c>
      <c r="O79" s="126" t="s">
        <v>24</v>
      </c>
      <c r="P79" s="126" t="s">
        <v>24</v>
      </c>
      <c r="Q79" s="126" t="s">
        <v>24</v>
      </c>
      <c r="R79" s="14">
        <f t="shared" si="4"/>
        <v>0</v>
      </c>
      <c r="S79" s="108"/>
      <c r="T79" s="109"/>
      <c r="U79" s="109"/>
      <c r="V79" s="109"/>
      <c r="W79" s="109"/>
      <c r="X79" s="109"/>
      <c r="Y79" s="109"/>
    </row>
    <row r="80" spans="1:25" s="102" customFormat="1" ht="31.5" hidden="1" x14ac:dyDescent="0.25">
      <c r="A80" s="115" t="s">
        <v>131</v>
      </c>
      <c r="B80" s="96" t="s">
        <v>132</v>
      </c>
      <c r="C80" s="115" t="s">
        <v>23</v>
      </c>
      <c r="D80" s="126" t="s">
        <v>24</v>
      </c>
      <c r="E80" s="126" t="s">
        <v>24</v>
      </c>
      <c r="F80" s="126" t="s">
        <v>24</v>
      </c>
      <c r="G80" s="14" t="s">
        <v>24</v>
      </c>
      <c r="H80" s="14" t="s">
        <v>24</v>
      </c>
      <c r="I80" s="14" t="s">
        <v>24</v>
      </c>
      <c r="J80" s="14" t="s">
        <v>24</v>
      </c>
      <c r="K80" s="14" t="s">
        <v>24</v>
      </c>
      <c r="L80" s="14" t="s">
        <v>24</v>
      </c>
      <c r="M80" s="14" t="s">
        <v>24</v>
      </c>
      <c r="N80" s="126" t="s">
        <v>24</v>
      </c>
      <c r="O80" s="126" t="s">
        <v>24</v>
      </c>
      <c r="P80" s="126" t="s">
        <v>24</v>
      </c>
      <c r="Q80" s="126" t="s">
        <v>24</v>
      </c>
      <c r="R80" s="14">
        <f t="shared" si="4"/>
        <v>0</v>
      </c>
      <c r="S80" s="108"/>
      <c r="T80" s="109"/>
      <c r="U80" s="109"/>
      <c r="V80" s="109"/>
      <c r="W80" s="109"/>
      <c r="X80" s="109"/>
      <c r="Y80" s="109"/>
    </row>
    <row r="81" spans="1:25" s="102" customFormat="1" x14ac:dyDescent="0.25">
      <c r="A81" s="115" t="s">
        <v>133</v>
      </c>
      <c r="B81" s="96" t="s">
        <v>134</v>
      </c>
      <c r="C81" s="115" t="s">
        <v>23</v>
      </c>
      <c r="D81" s="126" t="s">
        <v>24</v>
      </c>
      <c r="E81" s="126" t="s">
        <v>24</v>
      </c>
      <c r="F81" s="126">
        <f t="shared" ref="F81" si="36">SUM(F82,F87,F89,F90,F97,F100)</f>
        <v>118.8580462266299</v>
      </c>
      <c r="G81" s="10">
        <v>243.50543700296325</v>
      </c>
      <c r="H81" s="10">
        <v>8.7910978799999988</v>
      </c>
      <c r="I81" s="10">
        <v>23.346284410000003</v>
      </c>
      <c r="J81" s="10">
        <v>117.46815037496322</v>
      </c>
      <c r="K81" s="10">
        <v>93.899904338000013</v>
      </c>
      <c r="L81" s="10">
        <v>0</v>
      </c>
      <c r="M81" s="10">
        <v>206.98703447000003</v>
      </c>
      <c r="N81" s="126">
        <f t="shared" ref="N81:Q81" si="37">SUM(N82,N87,N89,N90,N97,N100)</f>
        <v>1749.6766203466668</v>
      </c>
      <c r="O81" s="126">
        <f t="shared" si="37"/>
        <v>20.857221595763203</v>
      </c>
      <c r="P81" s="126">
        <f t="shared" si="37"/>
        <v>11.398065096163601</v>
      </c>
      <c r="Q81" s="126">
        <f t="shared" si="37"/>
        <v>0</v>
      </c>
      <c r="R81" s="10">
        <f t="shared" ref="R81:R89" si="38">SUM(N81,O81,P81,Q81)</f>
        <v>1781.9319070385936</v>
      </c>
      <c r="S81" s="108"/>
      <c r="T81" s="109"/>
    </row>
    <row r="82" spans="1:25" s="102" customFormat="1" x14ac:dyDescent="0.25">
      <c r="A82" s="116" t="s">
        <v>135</v>
      </c>
      <c r="B82" s="96" t="s">
        <v>136</v>
      </c>
      <c r="C82" s="115" t="s">
        <v>23</v>
      </c>
      <c r="D82" s="126" t="s">
        <v>24</v>
      </c>
      <c r="E82" s="126" t="s">
        <v>24</v>
      </c>
      <c r="F82" s="126">
        <f t="shared" ref="F82" si="39">+SUM(F83:F86)</f>
        <v>21.648635560000002</v>
      </c>
      <c r="G82" s="10">
        <v>118.38863556000001</v>
      </c>
      <c r="H82" s="10">
        <v>0</v>
      </c>
      <c r="I82" s="10">
        <v>0</v>
      </c>
      <c r="J82" s="10">
        <v>30.840302226666669</v>
      </c>
      <c r="K82" s="10">
        <v>87.548333333333346</v>
      </c>
      <c r="L82" s="10">
        <v>0</v>
      </c>
      <c r="M82" s="10">
        <v>107.35863556000001</v>
      </c>
      <c r="N82" s="126">
        <f t="shared" ref="N82:Q82" si="40">+SUM(N83:N86)</f>
        <v>85.710000000000008</v>
      </c>
      <c r="O82" s="126">
        <f t="shared" si="40"/>
        <v>0</v>
      </c>
      <c r="P82" s="126">
        <f t="shared" si="40"/>
        <v>9.1916666666666664</v>
      </c>
      <c r="Q82" s="126">
        <f t="shared" si="40"/>
        <v>0</v>
      </c>
      <c r="R82" s="10">
        <f>SUM(R83:R86)</f>
        <v>94.901666666666671</v>
      </c>
      <c r="S82" s="108"/>
      <c r="T82" s="109"/>
      <c r="U82" s="109"/>
      <c r="V82" s="109"/>
      <c r="W82" s="109"/>
      <c r="X82" s="109"/>
      <c r="Y82" s="109"/>
    </row>
    <row r="83" spans="1:25" ht="31.5" x14ac:dyDescent="0.25">
      <c r="A83" s="194" t="s">
        <v>137</v>
      </c>
      <c r="B83" s="195" t="s">
        <v>450</v>
      </c>
      <c r="C83" s="194" t="s">
        <v>451</v>
      </c>
      <c r="D83" s="213">
        <v>2023</v>
      </c>
      <c r="E83" s="213">
        <v>2023</v>
      </c>
      <c r="F83" s="214">
        <v>5.0555555600000002</v>
      </c>
      <c r="G83" s="92">
        <v>5.0555555600000002</v>
      </c>
      <c r="H83" s="92">
        <v>0</v>
      </c>
      <c r="I83" s="92">
        <v>0</v>
      </c>
      <c r="J83" s="92">
        <v>5.0555555600000002</v>
      </c>
      <c r="K83" s="92">
        <v>0</v>
      </c>
      <c r="L83" s="92" t="s">
        <v>24</v>
      </c>
      <c r="M83" s="92">
        <v>5.0555555600000002</v>
      </c>
      <c r="N83" s="214" t="s">
        <v>24</v>
      </c>
      <c r="O83" s="214" t="s">
        <v>24</v>
      </c>
      <c r="P83" s="214" t="s">
        <v>24</v>
      </c>
      <c r="Q83" s="214" t="s">
        <v>24</v>
      </c>
      <c r="R83" s="92">
        <f t="shared" si="38"/>
        <v>0</v>
      </c>
      <c r="T83" s="110"/>
      <c r="U83" s="110"/>
      <c r="V83" s="110"/>
      <c r="W83" s="110"/>
      <c r="X83" s="110"/>
      <c r="Y83" s="110"/>
    </row>
    <row r="84" spans="1:25" x14ac:dyDescent="0.25">
      <c r="A84" s="194" t="s">
        <v>138</v>
      </c>
      <c r="B84" s="195" t="s">
        <v>473</v>
      </c>
      <c r="C84" s="194" t="s">
        <v>482</v>
      </c>
      <c r="D84" s="213">
        <v>2024</v>
      </c>
      <c r="E84" s="213">
        <v>2025</v>
      </c>
      <c r="F84" s="214">
        <v>16.59308</v>
      </c>
      <c r="G84" s="92">
        <v>16.59308</v>
      </c>
      <c r="H84" s="92">
        <v>0</v>
      </c>
      <c r="I84" s="92">
        <v>0</v>
      </c>
      <c r="J84" s="92">
        <v>16.59308</v>
      </c>
      <c r="K84" s="92">
        <v>0</v>
      </c>
      <c r="L84" s="92" t="s">
        <v>24</v>
      </c>
      <c r="M84" s="92">
        <v>16.59308</v>
      </c>
      <c r="N84" s="214" t="s">
        <v>24</v>
      </c>
      <c r="O84" s="214" t="s">
        <v>24</v>
      </c>
      <c r="P84" s="214" t="s">
        <v>24</v>
      </c>
      <c r="Q84" s="214" t="s">
        <v>24</v>
      </c>
      <c r="R84" s="92">
        <f t="shared" si="38"/>
        <v>0</v>
      </c>
      <c r="T84" s="110"/>
      <c r="U84" s="110"/>
      <c r="V84" s="110"/>
      <c r="W84" s="110"/>
      <c r="X84" s="110"/>
      <c r="Y84" s="110"/>
    </row>
    <row r="85" spans="1:25" x14ac:dyDescent="0.25">
      <c r="A85" s="194" t="s">
        <v>460</v>
      </c>
      <c r="B85" s="195" t="s">
        <v>474</v>
      </c>
      <c r="C85" s="194" t="s">
        <v>483</v>
      </c>
      <c r="D85" s="213">
        <v>2027</v>
      </c>
      <c r="E85" s="213">
        <v>2027</v>
      </c>
      <c r="F85" s="214" t="s">
        <v>24</v>
      </c>
      <c r="G85" s="92">
        <v>11.03</v>
      </c>
      <c r="H85" s="92">
        <v>0</v>
      </c>
      <c r="I85" s="92">
        <v>0</v>
      </c>
      <c r="J85" s="92">
        <v>9.1916666666666664</v>
      </c>
      <c r="K85" s="92">
        <v>1.8383333333333329</v>
      </c>
      <c r="L85" s="92" t="s">
        <v>24</v>
      </c>
      <c r="M85" s="92" t="s">
        <v>24</v>
      </c>
      <c r="N85" s="214" t="s">
        <v>24</v>
      </c>
      <c r="O85" s="214" t="s">
        <v>24</v>
      </c>
      <c r="P85" s="214">
        <v>9.1916666666666664</v>
      </c>
      <c r="Q85" s="214" t="s">
        <v>24</v>
      </c>
      <c r="R85" s="92">
        <f t="shared" si="38"/>
        <v>9.1916666666666664</v>
      </c>
      <c r="T85" s="110"/>
      <c r="U85" s="110"/>
      <c r="V85" s="110"/>
      <c r="W85" s="110"/>
      <c r="X85" s="110"/>
      <c r="Y85" s="110"/>
    </row>
    <row r="86" spans="1:25" x14ac:dyDescent="0.25">
      <c r="A86" s="194" t="s">
        <v>461</v>
      </c>
      <c r="B86" s="195" t="s">
        <v>498</v>
      </c>
      <c r="C86" s="194" t="s">
        <v>499</v>
      </c>
      <c r="D86" s="213">
        <v>2025</v>
      </c>
      <c r="E86" s="213">
        <v>2025</v>
      </c>
      <c r="F86" s="214" t="s">
        <v>24</v>
      </c>
      <c r="G86" s="92">
        <v>85.710000000000008</v>
      </c>
      <c r="H86" s="92" t="s">
        <v>24</v>
      </c>
      <c r="I86" s="92" t="s">
        <v>24</v>
      </c>
      <c r="J86" s="92" t="s">
        <v>24</v>
      </c>
      <c r="K86" s="92">
        <v>85.710000000000008</v>
      </c>
      <c r="L86" s="92" t="s">
        <v>24</v>
      </c>
      <c r="M86" s="92">
        <v>85.710000000000008</v>
      </c>
      <c r="N86" s="214">
        <v>85.710000000000008</v>
      </c>
      <c r="O86" s="214" t="s">
        <v>24</v>
      </c>
      <c r="P86" s="214" t="s">
        <v>24</v>
      </c>
      <c r="Q86" s="214" t="s">
        <v>24</v>
      </c>
      <c r="R86" s="92">
        <f t="shared" si="38"/>
        <v>85.710000000000008</v>
      </c>
      <c r="T86" s="110"/>
      <c r="U86" s="110"/>
      <c r="V86" s="110"/>
      <c r="W86" s="110"/>
      <c r="X86" s="110"/>
      <c r="Y86" s="110"/>
    </row>
    <row r="87" spans="1:25" s="102" customFormat="1" x14ac:dyDescent="0.25">
      <c r="A87" s="116" t="s">
        <v>139</v>
      </c>
      <c r="B87" s="96" t="s">
        <v>140</v>
      </c>
      <c r="C87" s="115" t="s">
        <v>23</v>
      </c>
      <c r="D87" s="126" t="s">
        <v>24</v>
      </c>
      <c r="E87" s="126" t="s">
        <v>24</v>
      </c>
      <c r="F87" s="126">
        <f t="shared" ref="F87" si="41">+F88</f>
        <v>41.927183329999998</v>
      </c>
      <c r="G87" s="10">
        <v>41.927183329999998</v>
      </c>
      <c r="H87" s="10">
        <v>4.47</v>
      </c>
      <c r="I87" s="10">
        <v>0</v>
      </c>
      <c r="J87" s="10">
        <v>37.457183329999999</v>
      </c>
      <c r="K87" s="10">
        <v>0</v>
      </c>
      <c r="L87" s="10" t="s">
        <v>24</v>
      </c>
      <c r="M87" s="10">
        <v>41.927183329999998</v>
      </c>
      <c r="N87" s="126">
        <f t="shared" ref="N87:Q87" si="42">+N88</f>
        <v>251.66666666666666</v>
      </c>
      <c r="O87" s="126" t="str">
        <f t="shared" si="42"/>
        <v>нд</v>
      </c>
      <c r="P87" s="126" t="str">
        <f t="shared" si="42"/>
        <v>нд</v>
      </c>
      <c r="Q87" s="126" t="str">
        <f t="shared" si="42"/>
        <v>нд</v>
      </c>
      <c r="R87" s="10">
        <f t="shared" si="38"/>
        <v>251.66666666666666</v>
      </c>
      <c r="S87" s="108"/>
      <c r="T87" s="109"/>
      <c r="U87" s="109"/>
      <c r="V87" s="109"/>
      <c r="W87" s="109"/>
      <c r="X87" s="109"/>
      <c r="Y87" s="109"/>
    </row>
    <row r="88" spans="1:25" x14ac:dyDescent="0.25">
      <c r="A88" s="194" t="s">
        <v>141</v>
      </c>
      <c r="B88" s="195" t="s">
        <v>142</v>
      </c>
      <c r="C88" s="194" t="s">
        <v>143</v>
      </c>
      <c r="D88" s="213">
        <v>2020</v>
      </c>
      <c r="E88" s="213">
        <v>2024</v>
      </c>
      <c r="F88" s="214">
        <v>41.927183329999998</v>
      </c>
      <c r="G88" s="92">
        <v>41.927183329999998</v>
      </c>
      <c r="H88" s="92">
        <v>4.47</v>
      </c>
      <c r="I88" s="92">
        <v>0</v>
      </c>
      <c r="J88" s="92">
        <v>37.457183329999999</v>
      </c>
      <c r="K88" s="92">
        <v>0</v>
      </c>
      <c r="L88" s="92" t="s">
        <v>24</v>
      </c>
      <c r="M88" s="92">
        <v>41.927183329999998</v>
      </c>
      <c r="N88" s="214">
        <v>251.66666666666666</v>
      </c>
      <c r="O88" s="214" t="s">
        <v>24</v>
      </c>
      <c r="P88" s="214" t="s">
        <v>24</v>
      </c>
      <c r="Q88" s="214" t="s">
        <v>24</v>
      </c>
      <c r="R88" s="92">
        <f>SUM(N88,O88,P88,Q88)</f>
        <v>251.66666666666666</v>
      </c>
      <c r="T88" s="110"/>
      <c r="U88" s="110"/>
      <c r="V88" s="110"/>
      <c r="W88" s="110"/>
      <c r="X88" s="110"/>
      <c r="Y88" s="110"/>
    </row>
    <row r="89" spans="1:25" s="102" customFormat="1" x14ac:dyDescent="0.25">
      <c r="A89" s="116" t="s">
        <v>144</v>
      </c>
      <c r="B89" s="96" t="s">
        <v>145</v>
      </c>
      <c r="C89" s="115" t="s">
        <v>23</v>
      </c>
      <c r="D89" s="126" t="s">
        <v>24</v>
      </c>
      <c r="E89" s="126" t="s">
        <v>24</v>
      </c>
      <c r="F89" s="126" t="s">
        <v>24</v>
      </c>
      <c r="G89" s="14" t="s">
        <v>24</v>
      </c>
      <c r="H89" s="14" t="s">
        <v>24</v>
      </c>
      <c r="I89" s="14" t="s">
        <v>24</v>
      </c>
      <c r="J89" s="14" t="s">
        <v>24</v>
      </c>
      <c r="K89" s="14" t="s">
        <v>24</v>
      </c>
      <c r="L89" s="14" t="s">
        <v>24</v>
      </c>
      <c r="M89" s="14" t="s">
        <v>24</v>
      </c>
      <c r="N89" s="14" t="s">
        <v>24</v>
      </c>
      <c r="O89" s="14" t="s">
        <v>24</v>
      </c>
      <c r="P89" s="126" t="s">
        <v>24</v>
      </c>
      <c r="Q89" s="126" t="s">
        <v>24</v>
      </c>
      <c r="R89" s="14">
        <f t="shared" si="38"/>
        <v>0</v>
      </c>
      <c r="S89" s="108"/>
      <c r="T89" s="109"/>
      <c r="U89" s="109"/>
      <c r="V89" s="109"/>
      <c r="W89" s="109"/>
      <c r="X89" s="109"/>
      <c r="Y89" s="109"/>
    </row>
    <row r="90" spans="1:25" s="102" customFormat="1" x14ac:dyDescent="0.25">
      <c r="A90" s="116" t="s">
        <v>146</v>
      </c>
      <c r="B90" s="96" t="s">
        <v>147</v>
      </c>
      <c r="C90" s="115" t="s">
        <v>23</v>
      </c>
      <c r="D90" s="126" t="s">
        <v>24</v>
      </c>
      <c r="E90" s="126" t="s">
        <v>24</v>
      </c>
      <c r="F90" s="126">
        <f t="shared" ref="F90" si="43">+SUM(F91:F92)</f>
        <v>7.5999681299999988</v>
      </c>
      <c r="G90" s="10">
        <v>7.5999681299999988</v>
      </c>
      <c r="H90" s="10">
        <v>0</v>
      </c>
      <c r="I90" s="10">
        <v>0</v>
      </c>
      <c r="J90" s="10">
        <v>7.5999681299999988</v>
      </c>
      <c r="K90" s="10">
        <v>0</v>
      </c>
      <c r="L90" s="10">
        <v>0</v>
      </c>
      <c r="M90" s="10">
        <v>0</v>
      </c>
      <c r="N90" s="126">
        <f>+SUM(N91:N96)</f>
        <v>15.427147800000002</v>
      </c>
      <c r="O90" s="126">
        <f t="shared" ref="O90:Q90" si="44">+SUM(O91:O96)</f>
        <v>0</v>
      </c>
      <c r="P90" s="126">
        <f t="shared" si="44"/>
        <v>0</v>
      </c>
      <c r="Q90" s="126">
        <f t="shared" si="44"/>
        <v>0</v>
      </c>
      <c r="R90" s="10">
        <f>+SUM(R91:R96)</f>
        <v>15.427147800000002</v>
      </c>
      <c r="S90" s="108"/>
      <c r="T90" s="109"/>
      <c r="U90" s="109"/>
      <c r="V90" s="109"/>
      <c r="W90" s="109"/>
      <c r="X90" s="109"/>
      <c r="Y90" s="109"/>
    </row>
    <row r="91" spans="1:25" x14ac:dyDescent="0.25">
      <c r="A91" s="194" t="s">
        <v>148</v>
      </c>
      <c r="B91" s="195" t="s">
        <v>171</v>
      </c>
      <c r="C91" s="194" t="s">
        <v>172</v>
      </c>
      <c r="D91" s="213">
        <v>2022</v>
      </c>
      <c r="E91" s="213">
        <v>2023</v>
      </c>
      <c r="F91" s="214">
        <v>7.2448222999999992</v>
      </c>
      <c r="G91" s="92">
        <v>7.2448222999999992</v>
      </c>
      <c r="H91" s="92">
        <v>0</v>
      </c>
      <c r="I91" s="92">
        <v>0</v>
      </c>
      <c r="J91" s="92">
        <v>7.2448222999999992</v>
      </c>
      <c r="K91" s="92">
        <v>0</v>
      </c>
      <c r="L91" s="92" t="s">
        <v>24</v>
      </c>
      <c r="M91" s="92" t="s">
        <v>24</v>
      </c>
      <c r="N91" s="214" t="s">
        <v>24</v>
      </c>
      <c r="O91" s="214" t="s">
        <v>24</v>
      </c>
      <c r="P91" s="214" t="s">
        <v>24</v>
      </c>
      <c r="Q91" s="214" t="s">
        <v>24</v>
      </c>
      <c r="R91" s="92">
        <f>SUM(N91,O91,P91,Q91)</f>
        <v>0</v>
      </c>
      <c r="T91" s="110"/>
      <c r="U91" s="110"/>
      <c r="V91" s="110"/>
      <c r="W91" s="110"/>
      <c r="X91" s="110"/>
      <c r="Y91" s="110"/>
    </row>
    <row r="92" spans="1:25" x14ac:dyDescent="0.25">
      <c r="A92" s="194" t="s">
        <v>149</v>
      </c>
      <c r="B92" s="195" t="s">
        <v>173</v>
      </c>
      <c r="C92" s="194" t="s">
        <v>174</v>
      </c>
      <c r="D92" s="213">
        <v>2022</v>
      </c>
      <c r="E92" s="213">
        <v>2023</v>
      </c>
      <c r="F92" s="214">
        <v>0.35514583</v>
      </c>
      <c r="G92" s="92">
        <v>0.35514583</v>
      </c>
      <c r="H92" s="92">
        <v>0</v>
      </c>
      <c r="I92" s="92">
        <v>0</v>
      </c>
      <c r="J92" s="92">
        <v>0.35514583</v>
      </c>
      <c r="K92" s="92">
        <v>0</v>
      </c>
      <c r="L92" s="92" t="s">
        <v>24</v>
      </c>
      <c r="M92" s="92" t="s">
        <v>24</v>
      </c>
      <c r="N92" s="214" t="s">
        <v>24</v>
      </c>
      <c r="O92" s="214" t="s">
        <v>24</v>
      </c>
      <c r="P92" s="214" t="s">
        <v>24</v>
      </c>
      <c r="Q92" s="214" t="s">
        <v>24</v>
      </c>
      <c r="R92" s="92">
        <f t="shared" ref="R92:R96" si="45">SUM(N92,O92,P92,Q92)</f>
        <v>0</v>
      </c>
      <c r="T92" s="110"/>
      <c r="U92" s="110"/>
      <c r="V92" s="110"/>
      <c r="W92" s="110"/>
      <c r="X92" s="110"/>
      <c r="Y92" s="110"/>
    </row>
    <row r="93" spans="1:25" x14ac:dyDescent="0.25">
      <c r="A93" s="194" t="s">
        <v>150</v>
      </c>
      <c r="B93" s="195" t="s">
        <v>472</v>
      </c>
      <c r="C93" s="194" t="s">
        <v>481</v>
      </c>
      <c r="D93" s="213">
        <v>2024</v>
      </c>
      <c r="E93" s="213">
        <v>2024</v>
      </c>
      <c r="F93" s="214">
        <v>1.59973414</v>
      </c>
      <c r="G93" s="92">
        <v>1.919680968</v>
      </c>
      <c r="H93" s="92">
        <v>0</v>
      </c>
      <c r="I93" s="92">
        <v>0</v>
      </c>
      <c r="J93" s="92">
        <v>1.59973414</v>
      </c>
      <c r="K93" s="92">
        <v>0.31994682799999996</v>
      </c>
      <c r="L93" s="92" t="s">
        <v>24</v>
      </c>
      <c r="M93" s="92">
        <v>1.59973414</v>
      </c>
      <c r="N93" s="214" t="s">
        <v>24</v>
      </c>
      <c r="O93" s="214" t="s">
        <v>24</v>
      </c>
      <c r="P93" s="214" t="s">
        <v>24</v>
      </c>
      <c r="Q93" s="214" t="s">
        <v>24</v>
      </c>
      <c r="R93" s="92">
        <f t="shared" si="45"/>
        <v>0</v>
      </c>
      <c r="T93" s="110"/>
      <c r="U93" s="110"/>
      <c r="V93" s="110"/>
      <c r="W93" s="110"/>
      <c r="X93" s="110"/>
      <c r="Y93" s="110"/>
    </row>
    <row r="94" spans="1:25" x14ac:dyDescent="0.25">
      <c r="A94" s="194" t="s">
        <v>151</v>
      </c>
      <c r="B94" s="195" t="s">
        <v>500</v>
      </c>
      <c r="C94" s="194" t="s">
        <v>501</v>
      </c>
      <c r="D94" s="213">
        <v>2025</v>
      </c>
      <c r="E94" s="213">
        <v>2025</v>
      </c>
      <c r="F94" s="214" t="s">
        <v>24</v>
      </c>
      <c r="G94" s="92">
        <v>1.9571478000000002</v>
      </c>
      <c r="H94" s="92" t="s">
        <v>24</v>
      </c>
      <c r="I94" s="92" t="s">
        <v>24</v>
      </c>
      <c r="J94" s="92">
        <v>1.9571478000000002</v>
      </c>
      <c r="K94" s="92" t="s">
        <v>24</v>
      </c>
      <c r="L94" s="92" t="s">
        <v>24</v>
      </c>
      <c r="M94" s="92">
        <v>1.9571478000000002</v>
      </c>
      <c r="N94" s="214">
        <v>1.9571478000000002</v>
      </c>
      <c r="O94" s="214" t="s">
        <v>24</v>
      </c>
      <c r="P94" s="214" t="s">
        <v>24</v>
      </c>
      <c r="Q94" s="214" t="s">
        <v>24</v>
      </c>
      <c r="R94" s="92">
        <f t="shared" si="45"/>
        <v>1.9571478000000002</v>
      </c>
      <c r="T94" s="110"/>
      <c r="U94" s="110"/>
      <c r="V94" s="110"/>
      <c r="W94" s="110"/>
      <c r="X94" s="110"/>
      <c r="Y94" s="110"/>
    </row>
    <row r="95" spans="1:25" ht="31.5" x14ac:dyDescent="0.25">
      <c r="A95" s="194" t="s">
        <v>152</v>
      </c>
      <c r="B95" s="195" t="s">
        <v>502</v>
      </c>
      <c r="C95" s="194" t="s">
        <v>503</v>
      </c>
      <c r="D95" s="213">
        <v>2025</v>
      </c>
      <c r="E95" s="213">
        <v>2025</v>
      </c>
      <c r="F95" s="214" t="s">
        <v>24</v>
      </c>
      <c r="G95" s="92">
        <v>1.8500000000000003</v>
      </c>
      <c r="H95" s="92" t="s">
        <v>24</v>
      </c>
      <c r="I95" s="92" t="s">
        <v>24</v>
      </c>
      <c r="J95" s="92">
        <v>1.8500000000000003</v>
      </c>
      <c r="K95" s="92" t="s">
        <v>24</v>
      </c>
      <c r="L95" s="92" t="s">
        <v>24</v>
      </c>
      <c r="M95" s="92">
        <v>1.8500000000000003</v>
      </c>
      <c r="N95" s="214">
        <v>1.8500000000000003</v>
      </c>
      <c r="O95" s="214" t="s">
        <v>24</v>
      </c>
      <c r="P95" s="214" t="s">
        <v>24</v>
      </c>
      <c r="Q95" s="214" t="s">
        <v>24</v>
      </c>
      <c r="R95" s="92">
        <f t="shared" si="45"/>
        <v>1.8500000000000003</v>
      </c>
    </row>
    <row r="96" spans="1:25" x14ac:dyDescent="0.25">
      <c r="A96" s="194" t="s">
        <v>153</v>
      </c>
      <c r="B96" s="195" t="s">
        <v>504</v>
      </c>
      <c r="C96" s="194" t="s">
        <v>505</v>
      </c>
      <c r="D96" s="213">
        <v>2025</v>
      </c>
      <c r="E96" s="213">
        <v>2025</v>
      </c>
      <c r="F96" s="214" t="s">
        <v>24</v>
      </c>
      <c r="G96" s="92">
        <v>11.620000000000001</v>
      </c>
      <c r="H96" s="92" t="s">
        <v>24</v>
      </c>
      <c r="I96" s="92" t="s">
        <v>24</v>
      </c>
      <c r="J96" s="92">
        <v>11.620000000000001</v>
      </c>
      <c r="K96" s="92" t="s">
        <v>24</v>
      </c>
      <c r="L96" s="92" t="s">
        <v>24</v>
      </c>
      <c r="M96" s="92">
        <v>11.620000000000001</v>
      </c>
      <c r="N96" s="214">
        <v>11.620000000000001</v>
      </c>
      <c r="O96" s="214" t="s">
        <v>24</v>
      </c>
      <c r="P96" s="214" t="s">
        <v>24</v>
      </c>
      <c r="Q96" s="214" t="s">
        <v>24</v>
      </c>
      <c r="R96" s="92">
        <f t="shared" si="45"/>
        <v>11.620000000000001</v>
      </c>
    </row>
    <row r="97" spans="1:19" s="113" customFormat="1" x14ac:dyDescent="0.25">
      <c r="A97" s="117" t="s">
        <v>154</v>
      </c>
      <c r="B97" s="118" t="s">
        <v>155</v>
      </c>
      <c r="C97" s="119" t="s">
        <v>23</v>
      </c>
      <c r="D97" s="126" t="s">
        <v>24</v>
      </c>
      <c r="E97" s="126" t="s">
        <v>24</v>
      </c>
      <c r="F97" s="126">
        <f t="shared" ref="F97" si="46">+SUM(F98:F99)</f>
        <v>20.300465258296551</v>
      </c>
      <c r="G97" s="111">
        <v>20.300465258296551</v>
      </c>
      <c r="H97" s="111">
        <v>0.12201888</v>
      </c>
      <c r="I97" s="111">
        <v>2.8005804300000001</v>
      </c>
      <c r="J97" s="111">
        <v>17.377865948296552</v>
      </c>
      <c r="K97" s="111">
        <v>0</v>
      </c>
      <c r="L97" s="111">
        <v>0</v>
      </c>
      <c r="M97" s="111">
        <v>2.6799269233333329</v>
      </c>
      <c r="N97" s="126">
        <f t="shared" ref="N97:Q97" si="47">+SUM(N98:N99)</f>
        <v>3.4896196700000002</v>
      </c>
      <c r="O97" s="126">
        <f t="shared" si="47"/>
        <v>2.4523005957632003</v>
      </c>
      <c r="P97" s="126">
        <f t="shared" si="47"/>
        <v>2.2063984294969345</v>
      </c>
      <c r="Q97" s="126">
        <f t="shared" si="47"/>
        <v>0</v>
      </c>
      <c r="R97" s="111">
        <f>+SUM(R98:R99)</f>
        <v>8.1483186952601354</v>
      </c>
      <c r="S97" s="112"/>
    </row>
    <row r="98" spans="1:19" ht="31.5" x14ac:dyDescent="0.25">
      <c r="A98" s="194" t="s">
        <v>156</v>
      </c>
      <c r="B98" s="195" t="s">
        <v>175</v>
      </c>
      <c r="C98" s="194" t="s">
        <v>176</v>
      </c>
      <c r="D98" s="213">
        <v>2022</v>
      </c>
      <c r="E98" s="213">
        <v>2027</v>
      </c>
      <c r="F98" s="214">
        <v>14.016682468296551</v>
      </c>
      <c r="G98" s="92">
        <v>14.016682468296551</v>
      </c>
      <c r="H98" s="92">
        <v>0</v>
      </c>
      <c r="I98" s="92">
        <v>0</v>
      </c>
      <c r="J98" s="92">
        <v>14.016682468296551</v>
      </c>
      <c r="K98" s="92">
        <v>0</v>
      </c>
      <c r="L98" s="92" t="s">
        <v>24</v>
      </c>
      <c r="M98" s="92">
        <v>1.3806608333333332</v>
      </c>
      <c r="N98" s="214">
        <v>3.4896196700000002</v>
      </c>
      <c r="O98" s="214">
        <v>2.4523005957632003</v>
      </c>
      <c r="P98" s="214">
        <v>2.2063984294969345</v>
      </c>
      <c r="Q98" s="214" t="s">
        <v>24</v>
      </c>
      <c r="R98" s="92">
        <f>SUM(N98,O98,P98,Q98)</f>
        <v>8.1483186952601354</v>
      </c>
    </row>
    <row r="99" spans="1:19" x14ac:dyDescent="0.25">
      <c r="A99" s="194" t="s">
        <v>157</v>
      </c>
      <c r="B99" s="195" t="s">
        <v>452</v>
      </c>
      <c r="C99" s="194" t="s">
        <v>453</v>
      </c>
      <c r="D99" s="213">
        <v>2023</v>
      </c>
      <c r="E99" s="213">
        <v>2024</v>
      </c>
      <c r="F99" s="214">
        <v>6.2837827900000001</v>
      </c>
      <c r="G99" s="92">
        <v>6.2837827900000001</v>
      </c>
      <c r="H99" s="92">
        <v>0.12201888</v>
      </c>
      <c r="I99" s="92">
        <v>2.8005804300000001</v>
      </c>
      <c r="J99" s="92">
        <v>3.3611834799999998</v>
      </c>
      <c r="K99" s="92">
        <v>0</v>
      </c>
      <c r="L99" s="92" t="s">
        <v>24</v>
      </c>
      <c r="M99" s="92">
        <v>1.2992660899999997</v>
      </c>
      <c r="N99" s="214" t="s">
        <v>24</v>
      </c>
      <c r="O99" s="214" t="s">
        <v>24</v>
      </c>
      <c r="P99" s="214" t="s">
        <v>24</v>
      </c>
      <c r="Q99" s="214" t="s">
        <v>24</v>
      </c>
      <c r="R99" s="92">
        <f>SUM(N99,O99,P99,Q99)</f>
        <v>0</v>
      </c>
    </row>
    <row r="100" spans="1:19" s="102" customFormat="1" x14ac:dyDescent="0.25">
      <c r="A100" s="116" t="s">
        <v>158</v>
      </c>
      <c r="B100" s="96" t="s">
        <v>159</v>
      </c>
      <c r="C100" s="115" t="s">
        <v>23</v>
      </c>
      <c r="D100" s="126" t="s">
        <v>24</v>
      </c>
      <c r="E100" s="126" t="s">
        <v>24</v>
      </c>
      <c r="F100" s="126">
        <f>+SUM(F101:F110)</f>
        <v>27.381793948333335</v>
      </c>
      <c r="G100" s="10">
        <v>55.289184724666676</v>
      </c>
      <c r="H100" s="10">
        <v>4.1990789999999993</v>
      </c>
      <c r="I100" s="10">
        <v>20.545703980000003</v>
      </c>
      <c r="J100" s="10">
        <v>24.192830739999998</v>
      </c>
      <c r="K100" s="10">
        <v>6.351571004666666</v>
      </c>
      <c r="L100" s="10">
        <v>0</v>
      </c>
      <c r="M100" s="10">
        <v>55.02128865666667</v>
      </c>
      <c r="N100" s="126">
        <f>+SUM(N101:N111)</f>
        <v>1393.3831862100001</v>
      </c>
      <c r="O100" s="126">
        <f>+SUM(O101:O111)</f>
        <v>18.404921000000002</v>
      </c>
      <c r="P100" s="126">
        <f>+SUM(P101:P111)</f>
        <v>0</v>
      </c>
      <c r="Q100" s="126">
        <f>+SUM(Q101:Q111)</f>
        <v>0</v>
      </c>
      <c r="R100" s="10">
        <f t="shared" ref="R100" si="48">+SUM(R101:R111)</f>
        <v>1411.6497738766668</v>
      </c>
      <c r="S100" s="108"/>
    </row>
    <row r="101" spans="1:19" x14ac:dyDescent="0.25">
      <c r="A101" s="194" t="s">
        <v>160</v>
      </c>
      <c r="B101" s="195" t="s">
        <v>454</v>
      </c>
      <c r="C101" s="210" t="s">
        <v>458</v>
      </c>
      <c r="D101" s="213">
        <v>2023</v>
      </c>
      <c r="E101" s="213">
        <v>2024</v>
      </c>
      <c r="F101" s="214">
        <v>1.8641800000000002</v>
      </c>
      <c r="G101" s="92">
        <v>1.85623</v>
      </c>
      <c r="H101" s="92">
        <v>0</v>
      </c>
      <c r="I101" s="92">
        <v>3.6749999999999998E-2</v>
      </c>
      <c r="J101" s="92">
        <v>1.81948</v>
      </c>
      <c r="K101" s="92">
        <v>0</v>
      </c>
      <c r="L101" s="92" t="s">
        <v>24</v>
      </c>
      <c r="M101" s="92">
        <v>1.85623</v>
      </c>
      <c r="N101" s="214" t="s">
        <v>24</v>
      </c>
      <c r="O101" s="214" t="s">
        <v>24</v>
      </c>
      <c r="P101" s="214" t="s">
        <v>24</v>
      </c>
      <c r="Q101" s="214" t="s">
        <v>24</v>
      </c>
      <c r="R101" s="92">
        <f>SUM(N101,O101,P101,Q101)</f>
        <v>0</v>
      </c>
    </row>
    <row r="102" spans="1:19" x14ac:dyDescent="0.25">
      <c r="A102" s="194" t="s">
        <v>161</v>
      </c>
      <c r="B102" s="195" t="s">
        <v>455</v>
      </c>
      <c r="C102" s="210" t="s">
        <v>459</v>
      </c>
      <c r="D102" s="213">
        <v>2023</v>
      </c>
      <c r="E102" s="213">
        <v>2024</v>
      </c>
      <c r="F102" s="214">
        <v>1.9582368000000003</v>
      </c>
      <c r="G102" s="92">
        <v>1.9585817600000002</v>
      </c>
      <c r="H102" s="92">
        <v>5.4500000000000009E-3</v>
      </c>
      <c r="I102" s="92">
        <v>1.4849015500000002</v>
      </c>
      <c r="J102" s="92">
        <v>0.46823020999999998</v>
      </c>
      <c r="K102" s="92">
        <v>0</v>
      </c>
      <c r="L102" s="92" t="s">
        <v>24</v>
      </c>
      <c r="M102" s="92">
        <v>1.9585817600000002</v>
      </c>
      <c r="N102" s="214" t="s">
        <v>24</v>
      </c>
      <c r="O102" s="214" t="s">
        <v>24</v>
      </c>
      <c r="P102" s="214" t="s">
        <v>24</v>
      </c>
      <c r="Q102" s="214" t="s">
        <v>24</v>
      </c>
      <c r="R102" s="92">
        <f t="shared" ref="R102:R111" si="49">SUM(N102,O102,P102,Q102)</f>
        <v>0</v>
      </c>
    </row>
    <row r="103" spans="1:19" x14ac:dyDescent="0.25">
      <c r="A103" s="194" t="s">
        <v>162</v>
      </c>
      <c r="B103" s="195" t="s">
        <v>177</v>
      </c>
      <c r="C103" s="194" t="s">
        <v>178</v>
      </c>
      <c r="D103" s="213">
        <v>2022</v>
      </c>
      <c r="E103" s="213">
        <v>2022</v>
      </c>
      <c r="F103" s="214">
        <v>3.2690693083333335</v>
      </c>
      <c r="G103" s="92">
        <v>3.2724026399999997</v>
      </c>
      <c r="H103" s="92">
        <v>0.75239999999999996</v>
      </c>
      <c r="I103" s="92">
        <v>0.61913143000000004</v>
      </c>
      <c r="J103" s="92">
        <v>1.6148126899999999</v>
      </c>
      <c r="K103" s="92">
        <v>0.28605851999999998</v>
      </c>
      <c r="L103" s="92" t="s">
        <v>24</v>
      </c>
      <c r="M103" s="92">
        <v>3.2724026399999997</v>
      </c>
      <c r="N103" s="214" t="s">
        <v>24</v>
      </c>
      <c r="O103" s="214" t="s">
        <v>24</v>
      </c>
      <c r="P103" s="214" t="s">
        <v>24</v>
      </c>
      <c r="Q103" s="214" t="s">
        <v>24</v>
      </c>
      <c r="R103" s="92"/>
    </row>
    <row r="104" spans="1:19" x14ac:dyDescent="0.25">
      <c r="A104" s="194" t="s">
        <v>456</v>
      </c>
      <c r="B104" s="195" t="s">
        <v>466</v>
      </c>
      <c r="C104" s="210" t="s">
        <v>469</v>
      </c>
      <c r="D104" s="213">
        <v>2024</v>
      </c>
      <c r="E104" s="213">
        <v>2024</v>
      </c>
      <c r="F104" s="214">
        <v>1.3394803399999999</v>
      </c>
      <c r="G104" s="92">
        <v>1.6073764079999999</v>
      </c>
      <c r="H104" s="92">
        <v>0</v>
      </c>
      <c r="I104" s="92">
        <v>0</v>
      </c>
      <c r="J104" s="92">
        <v>1.3394803399999999</v>
      </c>
      <c r="K104" s="92">
        <v>0.26789606799999999</v>
      </c>
      <c r="L104" s="92" t="s">
        <v>24</v>
      </c>
      <c r="M104" s="92">
        <v>1.3394803399999999</v>
      </c>
      <c r="N104" s="214">
        <v>0.13833333333333334</v>
      </c>
      <c r="O104" s="214" t="s">
        <v>24</v>
      </c>
      <c r="P104" s="214" t="s">
        <v>24</v>
      </c>
      <c r="Q104" s="214" t="s">
        <v>24</v>
      </c>
      <c r="R104" s="92"/>
    </row>
    <row r="105" spans="1:19" x14ac:dyDescent="0.25">
      <c r="A105" s="194" t="s">
        <v>457</v>
      </c>
      <c r="B105" s="195" t="s">
        <v>467</v>
      </c>
      <c r="C105" s="194" t="s">
        <v>470</v>
      </c>
      <c r="D105" s="213">
        <v>2024</v>
      </c>
      <c r="E105" s="213">
        <v>2024</v>
      </c>
      <c r="F105" s="214">
        <v>3.57</v>
      </c>
      <c r="G105" s="92">
        <v>3.57</v>
      </c>
      <c r="H105" s="92">
        <v>0</v>
      </c>
      <c r="I105" s="92">
        <v>0</v>
      </c>
      <c r="J105" s="92">
        <v>3.57</v>
      </c>
      <c r="K105" s="92">
        <v>0</v>
      </c>
      <c r="L105" s="92" t="s">
        <v>24</v>
      </c>
      <c r="M105" s="92">
        <v>3.57</v>
      </c>
      <c r="N105" s="214" t="s">
        <v>24</v>
      </c>
      <c r="O105" s="214" t="s">
        <v>24</v>
      </c>
      <c r="P105" s="214" t="s">
        <v>24</v>
      </c>
      <c r="Q105" s="214" t="s">
        <v>24</v>
      </c>
      <c r="R105" s="92"/>
    </row>
    <row r="106" spans="1:19" x14ac:dyDescent="0.25">
      <c r="A106" s="194" t="s">
        <v>465</v>
      </c>
      <c r="B106" s="195" t="s">
        <v>468</v>
      </c>
      <c r="C106" s="194" t="s">
        <v>471</v>
      </c>
      <c r="D106" s="213">
        <v>2024</v>
      </c>
      <c r="E106" s="213">
        <v>2024</v>
      </c>
      <c r="F106" s="214">
        <v>15.380827500000001</v>
      </c>
      <c r="G106" s="92">
        <v>15.380827500000001</v>
      </c>
      <c r="H106" s="92">
        <v>0</v>
      </c>
      <c r="I106" s="92">
        <v>0</v>
      </c>
      <c r="J106" s="92">
        <v>15.380827500000001</v>
      </c>
      <c r="K106" s="92">
        <v>0</v>
      </c>
      <c r="L106" s="92" t="s">
        <v>24</v>
      </c>
      <c r="M106" s="92">
        <v>15.380827500000001</v>
      </c>
      <c r="N106" s="214" t="s">
        <v>24</v>
      </c>
      <c r="O106" s="214" t="s">
        <v>24</v>
      </c>
      <c r="P106" s="214" t="s">
        <v>24</v>
      </c>
      <c r="Q106" s="214" t="s">
        <v>24</v>
      </c>
      <c r="R106" s="92"/>
    </row>
    <row r="107" spans="1:19" x14ac:dyDescent="0.25">
      <c r="A107" s="194" t="s">
        <v>464</v>
      </c>
      <c r="B107" s="195" t="s">
        <v>506</v>
      </c>
      <c r="C107" s="194" t="s">
        <v>507</v>
      </c>
      <c r="D107" s="213">
        <v>2025</v>
      </c>
      <c r="E107" s="213">
        <v>2025</v>
      </c>
      <c r="F107" s="214" t="s">
        <v>24</v>
      </c>
      <c r="G107" s="92">
        <v>4.6431820833333335</v>
      </c>
      <c r="H107" s="92">
        <v>0</v>
      </c>
      <c r="I107" s="92">
        <v>0</v>
      </c>
      <c r="J107" s="92">
        <v>0</v>
      </c>
      <c r="K107" s="92">
        <v>4.6431820833333335</v>
      </c>
      <c r="L107" s="92" t="s">
        <v>24</v>
      </c>
      <c r="M107" s="92">
        <v>4.6431820833333335</v>
      </c>
      <c r="N107" s="214">
        <v>4.6431820833333335</v>
      </c>
      <c r="O107" s="214" t="s">
        <v>24</v>
      </c>
      <c r="P107" s="214" t="s">
        <v>24</v>
      </c>
      <c r="Q107" s="214" t="s">
        <v>24</v>
      </c>
      <c r="R107" s="92">
        <f t="shared" si="49"/>
        <v>4.6431820833333335</v>
      </c>
    </row>
    <row r="108" spans="1:19" x14ac:dyDescent="0.25">
      <c r="A108" s="194" t="s">
        <v>465</v>
      </c>
      <c r="B108" s="195" t="s">
        <v>509</v>
      </c>
      <c r="C108" s="194" t="s">
        <v>510</v>
      </c>
      <c r="D108" s="213">
        <v>2025</v>
      </c>
      <c r="E108" s="213">
        <v>2025</v>
      </c>
      <c r="F108" s="214" t="s">
        <v>24</v>
      </c>
      <c r="G108" s="92">
        <v>0.83333333333333337</v>
      </c>
      <c r="H108" s="92">
        <v>0</v>
      </c>
      <c r="I108" s="92">
        <v>0</v>
      </c>
      <c r="J108" s="92">
        <v>0</v>
      </c>
      <c r="K108" s="92">
        <v>0.83333333333333337</v>
      </c>
      <c r="L108" s="92" t="s">
        <v>24</v>
      </c>
      <c r="M108" s="92">
        <v>0.83333333333333337</v>
      </c>
      <c r="N108" s="214">
        <v>0.83333333333333337</v>
      </c>
      <c r="O108" s="214" t="s">
        <v>24</v>
      </c>
      <c r="P108" s="214" t="s">
        <v>24</v>
      </c>
      <c r="Q108" s="214" t="s">
        <v>24</v>
      </c>
      <c r="R108" s="92">
        <f t="shared" si="49"/>
        <v>0.83333333333333337</v>
      </c>
    </row>
    <row r="109" spans="1:19" x14ac:dyDescent="0.25">
      <c r="A109" s="194" t="s">
        <v>508</v>
      </c>
      <c r="B109" s="195" t="s">
        <v>512</v>
      </c>
      <c r="C109" s="194" t="s">
        <v>513</v>
      </c>
      <c r="D109" s="213">
        <v>2025</v>
      </c>
      <c r="E109" s="213">
        <v>2025</v>
      </c>
      <c r="F109" s="214" t="s">
        <v>24</v>
      </c>
      <c r="G109" s="92">
        <v>0.32110100000000003</v>
      </c>
      <c r="H109" s="92">
        <v>0</v>
      </c>
      <c r="I109" s="92">
        <v>0</v>
      </c>
      <c r="J109" s="92">
        <v>0</v>
      </c>
      <c r="K109" s="92">
        <v>0.32110100000000003</v>
      </c>
      <c r="L109" s="92" t="s">
        <v>24</v>
      </c>
      <c r="M109" s="92">
        <v>0.32110100000000003</v>
      </c>
      <c r="N109" s="214">
        <v>0.32110100000000003</v>
      </c>
      <c r="O109" s="214" t="s">
        <v>24</v>
      </c>
      <c r="P109" s="214" t="s">
        <v>24</v>
      </c>
      <c r="Q109" s="214" t="s">
        <v>24</v>
      </c>
      <c r="R109" s="92">
        <f t="shared" si="49"/>
        <v>0.32110100000000003</v>
      </c>
    </row>
    <row r="110" spans="1:19" ht="31.5" x14ac:dyDescent="0.25">
      <c r="A110" s="194" t="s">
        <v>511</v>
      </c>
      <c r="B110" s="195" t="s">
        <v>515</v>
      </c>
      <c r="C110" s="194" t="s">
        <v>516</v>
      </c>
      <c r="D110" s="213">
        <v>2025</v>
      </c>
      <c r="E110" s="213">
        <v>2025</v>
      </c>
      <c r="F110" s="214" t="s">
        <v>24</v>
      </c>
      <c r="G110" s="92">
        <v>21.846150000000002</v>
      </c>
      <c r="H110" s="92">
        <v>3.4412289999999999</v>
      </c>
      <c r="I110" s="92">
        <v>18.404921000000002</v>
      </c>
      <c r="J110" s="92">
        <v>0</v>
      </c>
      <c r="K110" s="92">
        <v>0</v>
      </c>
      <c r="L110" s="92" t="s">
        <v>24</v>
      </c>
      <c r="M110" s="92">
        <v>21.846150000000002</v>
      </c>
      <c r="N110" s="214">
        <v>3.4412289999999999</v>
      </c>
      <c r="O110" s="214">
        <v>18.404921000000002</v>
      </c>
      <c r="P110" s="214" t="s">
        <v>24</v>
      </c>
      <c r="Q110" s="214" t="s">
        <v>24</v>
      </c>
      <c r="R110" s="92">
        <f t="shared" si="49"/>
        <v>21.846150000000002</v>
      </c>
    </row>
    <row r="111" spans="1:19" x14ac:dyDescent="0.25">
      <c r="A111" s="194" t="s">
        <v>514</v>
      </c>
      <c r="B111" s="195" t="s">
        <v>518</v>
      </c>
      <c r="C111" s="194" t="s">
        <v>519</v>
      </c>
      <c r="D111" s="213">
        <v>2026</v>
      </c>
      <c r="E111" s="213">
        <v>2028</v>
      </c>
      <c r="F111" s="214" t="s">
        <v>24</v>
      </c>
      <c r="G111" s="92" t="s">
        <v>24</v>
      </c>
      <c r="H111" s="92" t="s">
        <v>24</v>
      </c>
      <c r="I111" s="92" t="s">
        <v>24</v>
      </c>
      <c r="J111" s="92">
        <v>0</v>
      </c>
      <c r="K111" s="92">
        <v>0</v>
      </c>
      <c r="L111" s="92" t="s">
        <v>24</v>
      </c>
      <c r="M111" s="92" t="s">
        <v>24</v>
      </c>
      <c r="N111" s="214">
        <v>1384.0060074600001</v>
      </c>
      <c r="O111" s="214" t="s">
        <v>24</v>
      </c>
      <c r="P111" s="214" t="s">
        <v>24</v>
      </c>
      <c r="Q111" s="214" t="s">
        <v>24</v>
      </c>
      <c r="R111" s="92">
        <f t="shared" si="49"/>
        <v>1384.0060074600001</v>
      </c>
    </row>
  </sheetData>
  <autoFilter ref="A16:Y108"/>
  <mergeCells count="20">
    <mergeCell ref="I2:R2"/>
    <mergeCell ref="F13:F14"/>
    <mergeCell ref="A4:M4"/>
    <mergeCell ref="A5:R5"/>
    <mergeCell ref="A6:R6"/>
    <mergeCell ref="A7:M7"/>
    <mergeCell ref="A8:R8"/>
    <mergeCell ref="A9:R9"/>
    <mergeCell ref="A13:A15"/>
    <mergeCell ref="B13:B15"/>
    <mergeCell ref="C13:C15"/>
    <mergeCell ref="D13:D15"/>
    <mergeCell ref="E13:E14"/>
    <mergeCell ref="N13:Q14"/>
    <mergeCell ref="P3:R3"/>
    <mergeCell ref="G13:K13"/>
    <mergeCell ref="L13:M13"/>
    <mergeCell ref="R13:R15"/>
    <mergeCell ref="G14:K14"/>
    <mergeCell ref="L14:M1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114"/>
  <sheetViews>
    <sheetView zoomScale="70" zoomScaleNormal="70" workbookViewId="0">
      <selection activeCell="N2" sqref="N2"/>
    </sheetView>
  </sheetViews>
  <sheetFormatPr defaultRowHeight="12" x14ac:dyDescent="0.2"/>
  <cols>
    <col min="1" max="1" width="11.140625" style="135" customWidth="1"/>
    <col min="2" max="2" width="38.7109375" style="142" customWidth="1"/>
    <col min="3" max="3" width="14.5703125" style="135" customWidth="1"/>
    <col min="4" max="4" width="32.7109375" style="135" customWidth="1"/>
    <col min="5" max="5" width="38.7109375" style="135" customWidth="1"/>
    <col min="6" max="6" width="30.5703125" style="135" customWidth="1"/>
    <col min="7" max="7" width="26.28515625" style="135" customWidth="1"/>
    <col min="8" max="8" width="31" style="135" customWidth="1"/>
    <col min="9" max="11" width="20.42578125" style="135" customWidth="1"/>
    <col min="12" max="14" width="24.85546875" style="135" customWidth="1"/>
    <col min="15" max="16384" width="9.140625" style="135"/>
  </cols>
  <sheetData>
    <row r="1" spans="1:26" ht="15.75" x14ac:dyDescent="0.25">
      <c r="N1" s="178" t="s">
        <v>537</v>
      </c>
    </row>
    <row r="2" spans="1:26" ht="15.75" x14ac:dyDescent="0.25">
      <c r="N2" s="212" t="s">
        <v>540</v>
      </c>
    </row>
    <row r="3" spans="1:26" ht="15.75" x14ac:dyDescent="0.25">
      <c r="N3" s="178"/>
    </row>
    <row r="4" spans="1:26" ht="18.75" x14ac:dyDescent="0.2">
      <c r="A4" s="274" t="s">
        <v>228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</row>
    <row r="5" spans="1:26" ht="15.75" customHeight="1" x14ac:dyDescent="0.3">
      <c r="A5" s="275"/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</row>
    <row r="6" spans="1:26" ht="15.75" customHeight="1" x14ac:dyDescent="0.2"/>
    <row r="7" spans="1:26" s="143" customFormat="1" ht="21.75" customHeight="1" x14ac:dyDescent="0.2">
      <c r="A7" s="274" t="s">
        <v>229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</row>
    <row r="8" spans="1:26" s="143" customFormat="1" ht="21.75" customHeight="1" x14ac:dyDescent="0.2">
      <c r="A8" s="219"/>
      <c r="B8" s="219"/>
      <c r="C8" s="219"/>
      <c r="D8" s="219"/>
      <c r="E8" s="219"/>
      <c r="F8" s="219"/>
      <c r="G8" s="219" t="s">
        <v>231</v>
      </c>
      <c r="H8" s="219"/>
      <c r="I8" s="219"/>
      <c r="J8" s="219"/>
      <c r="K8" s="219"/>
      <c r="L8" s="219"/>
      <c r="M8" s="219"/>
      <c r="N8" s="219"/>
    </row>
    <row r="9" spans="1:26" ht="21.75" customHeight="1" x14ac:dyDescent="0.2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</row>
    <row r="10" spans="1:26" ht="21.75" customHeight="1" x14ac:dyDescent="0.2">
      <c r="A10" s="274" t="s">
        <v>3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</row>
    <row r="11" spans="1:26" ht="15.75" customHeight="1" x14ac:dyDescent="0.2">
      <c r="A11" s="276" t="s">
        <v>4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</row>
    <row r="13" spans="1:26" ht="15.75" customHeight="1" x14ac:dyDescent="0.25">
      <c r="A13" s="242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</row>
    <row r="14" spans="1:26" ht="15.75" customHeight="1" x14ac:dyDescent="0.3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s="145" customFormat="1" ht="33.75" customHeight="1" x14ac:dyDescent="0.25">
      <c r="A15" s="271" t="s">
        <v>5</v>
      </c>
      <c r="B15" s="273" t="s">
        <v>6</v>
      </c>
      <c r="C15" s="271" t="s">
        <v>200</v>
      </c>
      <c r="D15" s="271" t="s">
        <v>201</v>
      </c>
      <c r="E15" s="271" t="s">
        <v>202</v>
      </c>
      <c r="F15" s="271" t="s">
        <v>203</v>
      </c>
      <c r="G15" s="271" t="s">
        <v>204</v>
      </c>
      <c r="H15" s="271"/>
      <c r="I15" s="271" t="s">
        <v>205</v>
      </c>
      <c r="J15" s="271"/>
      <c r="K15" s="271"/>
      <c r="L15" s="271" t="s">
        <v>206</v>
      </c>
      <c r="M15" s="271"/>
      <c r="N15" s="271" t="s">
        <v>207</v>
      </c>
    </row>
    <row r="16" spans="1:26" ht="103.5" customHeight="1" x14ac:dyDescent="0.2">
      <c r="A16" s="271"/>
      <c r="B16" s="273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</row>
    <row r="17" spans="1:16" s="134" customFormat="1" ht="192" customHeight="1" x14ac:dyDescent="0.2">
      <c r="A17" s="271"/>
      <c r="B17" s="273"/>
      <c r="C17" s="271"/>
      <c r="D17" s="136" t="s">
        <v>208</v>
      </c>
      <c r="E17" s="136" t="s">
        <v>208</v>
      </c>
      <c r="F17" s="136" t="s">
        <v>208</v>
      </c>
      <c r="G17" s="136" t="s">
        <v>209</v>
      </c>
      <c r="H17" s="136" t="s">
        <v>210</v>
      </c>
      <c r="I17" s="136" t="s">
        <v>211</v>
      </c>
      <c r="J17" s="136" t="s">
        <v>212</v>
      </c>
      <c r="K17" s="136" t="s">
        <v>213</v>
      </c>
      <c r="L17" s="136" t="s">
        <v>214</v>
      </c>
      <c r="M17" s="136" t="s">
        <v>215</v>
      </c>
      <c r="N17" s="136" t="s">
        <v>216</v>
      </c>
    </row>
    <row r="18" spans="1:16" ht="169.5" customHeight="1" x14ac:dyDescent="0.2">
      <c r="A18" s="271"/>
      <c r="B18" s="273"/>
      <c r="C18" s="271"/>
      <c r="D18" s="137" t="s">
        <v>13</v>
      </c>
      <c r="E18" s="137" t="s">
        <v>13</v>
      </c>
      <c r="F18" s="137" t="s">
        <v>13</v>
      </c>
      <c r="G18" s="137" t="s">
        <v>13</v>
      </c>
      <c r="H18" s="137" t="s">
        <v>13</v>
      </c>
      <c r="I18" s="137" t="s">
        <v>13</v>
      </c>
      <c r="J18" s="137" t="s">
        <v>13</v>
      </c>
      <c r="K18" s="137" t="s">
        <v>13</v>
      </c>
      <c r="L18" s="137" t="s">
        <v>13</v>
      </c>
      <c r="M18" s="137" t="s">
        <v>13</v>
      </c>
      <c r="N18" s="137" t="s">
        <v>13</v>
      </c>
    </row>
    <row r="19" spans="1:16" s="221" customFormat="1" ht="15.75" x14ac:dyDescent="0.25">
      <c r="A19" s="120">
        <v>1</v>
      </c>
      <c r="B19" s="120">
        <v>2</v>
      </c>
      <c r="C19" s="120">
        <v>3</v>
      </c>
      <c r="D19" s="128" t="s">
        <v>217</v>
      </c>
      <c r="E19" s="128" t="s">
        <v>218</v>
      </c>
      <c r="F19" s="128" t="s">
        <v>219</v>
      </c>
      <c r="G19" s="128" t="s">
        <v>220</v>
      </c>
      <c r="H19" s="128" t="s">
        <v>221</v>
      </c>
      <c r="I19" s="128" t="s">
        <v>222</v>
      </c>
      <c r="J19" s="128" t="s">
        <v>223</v>
      </c>
      <c r="K19" s="128" t="s">
        <v>224</v>
      </c>
      <c r="L19" s="128" t="s">
        <v>225</v>
      </c>
      <c r="M19" s="128" t="s">
        <v>226</v>
      </c>
      <c r="N19" s="128" t="s">
        <v>227</v>
      </c>
    </row>
    <row r="20" spans="1:16" s="147" customFormat="1" ht="31.5" x14ac:dyDescent="0.25">
      <c r="A20" s="122">
        <v>0</v>
      </c>
      <c r="B20" s="125" t="s">
        <v>22</v>
      </c>
      <c r="C20" s="122" t="s">
        <v>23</v>
      </c>
      <c r="D20" s="122" t="str">
        <f>+D27</f>
        <v>нд</v>
      </c>
      <c r="E20" s="122" t="str">
        <f>+E27</f>
        <v>нд</v>
      </c>
      <c r="F20" s="138">
        <f>'1'!K16</f>
        <v>420.52336371199999</v>
      </c>
      <c r="G20" s="122" t="str">
        <f t="shared" ref="G20:N20" si="0">+G27</f>
        <v>нд</v>
      </c>
      <c r="H20" s="122" t="str">
        <f t="shared" si="0"/>
        <v>нд</v>
      </c>
      <c r="I20" s="122" t="str">
        <f t="shared" si="0"/>
        <v>нд</v>
      </c>
      <c r="J20" s="122" t="str">
        <f t="shared" si="0"/>
        <v>нд</v>
      </c>
      <c r="K20" s="122" t="str">
        <f t="shared" si="0"/>
        <v>нд</v>
      </c>
      <c r="L20" s="122" t="str">
        <f t="shared" si="0"/>
        <v>нд</v>
      </c>
      <c r="M20" s="122" t="str">
        <f t="shared" si="0"/>
        <v>нд</v>
      </c>
      <c r="N20" s="122" t="str">
        <f t="shared" si="0"/>
        <v>нд</v>
      </c>
      <c r="O20" s="146"/>
      <c r="P20" s="146"/>
    </row>
    <row r="21" spans="1:16" s="147" customFormat="1" ht="31.5" x14ac:dyDescent="0.25">
      <c r="A21" s="122" t="s">
        <v>25</v>
      </c>
      <c r="B21" s="125" t="s">
        <v>26</v>
      </c>
      <c r="C21" s="122" t="s">
        <v>23</v>
      </c>
      <c r="D21" s="122" t="s">
        <v>24</v>
      </c>
      <c r="E21" s="122" t="s">
        <v>24</v>
      </c>
      <c r="F21" s="138">
        <f>'1'!K17</f>
        <v>8.046412428</v>
      </c>
      <c r="G21" s="122" t="s">
        <v>24</v>
      </c>
      <c r="H21" s="122" t="s">
        <v>24</v>
      </c>
      <c r="I21" s="122" t="s">
        <v>24</v>
      </c>
      <c r="J21" s="122" t="s">
        <v>24</v>
      </c>
      <c r="K21" s="122" t="s">
        <v>24</v>
      </c>
      <c r="L21" s="122" t="s">
        <v>24</v>
      </c>
      <c r="M21" s="122" t="s">
        <v>24</v>
      </c>
      <c r="N21" s="122" t="s">
        <v>24</v>
      </c>
    </row>
    <row r="22" spans="1:16" s="147" customFormat="1" ht="47.25" x14ac:dyDescent="0.25">
      <c r="A22" s="122" t="s">
        <v>27</v>
      </c>
      <c r="B22" s="125" t="s">
        <v>28</v>
      </c>
      <c r="C22" s="122" t="s">
        <v>23</v>
      </c>
      <c r="D22" s="122" t="s">
        <v>24</v>
      </c>
      <c r="E22" s="122" t="s">
        <v>24</v>
      </c>
      <c r="F22" s="138">
        <f>'1'!K18</f>
        <v>70.905485819999996</v>
      </c>
      <c r="G22" s="122" t="s">
        <v>24</v>
      </c>
      <c r="H22" s="122" t="s">
        <v>24</v>
      </c>
      <c r="I22" s="122" t="s">
        <v>24</v>
      </c>
      <c r="J22" s="122" t="s">
        <v>24</v>
      </c>
      <c r="K22" s="122" t="s">
        <v>24</v>
      </c>
      <c r="L22" s="122" t="s">
        <v>24</v>
      </c>
      <c r="M22" s="122" t="s">
        <v>24</v>
      </c>
      <c r="N22" s="122" t="s">
        <v>24</v>
      </c>
    </row>
    <row r="23" spans="1:16" s="147" customFormat="1" ht="78.75" x14ac:dyDescent="0.25">
      <c r="A23" s="122" t="s">
        <v>29</v>
      </c>
      <c r="B23" s="125" t="s">
        <v>30</v>
      </c>
      <c r="C23" s="122" t="s">
        <v>23</v>
      </c>
      <c r="D23" s="122" t="s">
        <v>24</v>
      </c>
      <c r="E23" s="122" t="s">
        <v>24</v>
      </c>
      <c r="F23" s="138" t="str">
        <f>'1'!K19</f>
        <v>нд</v>
      </c>
      <c r="G23" s="122" t="s">
        <v>24</v>
      </c>
      <c r="H23" s="122" t="s">
        <v>24</v>
      </c>
      <c r="I23" s="122" t="s">
        <v>24</v>
      </c>
      <c r="J23" s="122" t="s">
        <v>24</v>
      </c>
      <c r="K23" s="122" t="s">
        <v>24</v>
      </c>
      <c r="L23" s="122" t="s">
        <v>24</v>
      </c>
      <c r="M23" s="122" t="s">
        <v>24</v>
      </c>
      <c r="N23" s="122" t="s">
        <v>24</v>
      </c>
    </row>
    <row r="24" spans="1:16" s="148" customFormat="1" ht="47.25" x14ac:dyDescent="0.25">
      <c r="A24" s="122" t="s">
        <v>31</v>
      </c>
      <c r="B24" s="125" t="s">
        <v>32</v>
      </c>
      <c r="C24" s="122" t="s">
        <v>23</v>
      </c>
      <c r="D24" s="122" t="s">
        <v>24</v>
      </c>
      <c r="E24" s="122" t="s">
        <v>24</v>
      </c>
      <c r="F24" s="138" t="str">
        <f>'1'!K20</f>
        <v>нд</v>
      </c>
      <c r="G24" s="122" t="s">
        <v>24</v>
      </c>
      <c r="H24" s="122" t="s">
        <v>24</v>
      </c>
      <c r="I24" s="122" t="s">
        <v>24</v>
      </c>
      <c r="J24" s="122" t="s">
        <v>24</v>
      </c>
      <c r="K24" s="122" t="s">
        <v>24</v>
      </c>
      <c r="L24" s="122" t="s">
        <v>24</v>
      </c>
      <c r="M24" s="122" t="s">
        <v>24</v>
      </c>
      <c r="N24" s="122" t="s">
        <v>24</v>
      </c>
    </row>
    <row r="25" spans="1:16" s="148" customFormat="1" ht="47.25" x14ac:dyDescent="0.25">
      <c r="A25" s="122" t="s">
        <v>33</v>
      </c>
      <c r="B25" s="125" t="s">
        <v>34</v>
      </c>
      <c r="C25" s="122" t="s">
        <v>23</v>
      </c>
      <c r="D25" s="122" t="s">
        <v>24</v>
      </c>
      <c r="E25" s="122" t="s">
        <v>24</v>
      </c>
      <c r="F25" s="138" t="str">
        <f>'1'!K21</f>
        <v>нд</v>
      </c>
      <c r="G25" s="122" t="s">
        <v>24</v>
      </c>
      <c r="H25" s="122" t="s">
        <v>24</v>
      </c>
      <c r="I25" s="122" t="s">
        <v>24</v>
      </c>
      <c r="J25" s="122" t="s">
        <v>24</v>
      </c>
      <c r="K25" s="122" t="s">
        <v>24</v>
      </c>
      <c r="L25" s="122" t="s">
        <v>24</v>
      </c>
      <c r="M25" s="122" t="s">
        <v>24</v>
      </c>
      <c r="N25" s="122" t="s">
        <v>24</v>
      </c>
    </row>
    <row r="26" spans="1:16" s="148" customFormat="1" ht="31.5" x14ac:dyDescent="0.25">
      <c r="A26" s="122" t="s">
        <v>35</v>
      </c>
      <c r="B26" s="125" t="s">
        <v>36</v>
      </c>
      <c r="C26" s="122" t="s">
        <v>23</v>
      </c>
      <c r="D26" s="122" t="str">
        <f t="shared" ref="D26:N26" si="1">+D74</f>
        <v>нд</v>
      </c>
      <c r="E26" s="122" t="str">
        <f t="shared" si="1"/>
        <v>нд</v>
      </c>
      <c r="F26" s="138">
        <f>'1'!K22</f>
        <v>341.57146546400003</v>
      </c>
      <c r="G26" s="122" t="str">
        <f t="shared" si="1"/>
        <v>нд</v>
      </c>
      <c r="H26" s="122" t="str">
        <f t="shared" si="1"/>
        <v>нд</v>
      </c>
      <c r="I26" s="122" t="str">
        <f t="shared" si="1"/>
        <v>нд</v>
      </c>
      <c r="J26" s="122" t="str">
        <f t="shared" si="1"/>
        <v>нд</v>
      </c>
      <c r="K26" s="122" t="str">
        <f t="shared" si="1"/>
        <v>нд</v>
      </c>
      <c r="L26" s="122" t="str">
        <f t="shared" si="1"/>
        <v>нд</v>
      </c>
      <c r="M26" s="122" t="str">
        <f t="shared" si="1"/>
        <v>нд</v>
      </c>
      <c r="N26" s="122" t="str">
        <f t="shared" si="1"/>
        <v>нд</v>
      </c>
    </row>
    <row r="27" spans="1:16" s="148" customFormat="1" ht="15.75" x14ac:dyDescent="0.25">
      <c r="A27" s="122" t="s">
        <v>37</v>
      </c>
      <c r="B27" s="125" t="s">
        <v>38</v>
      </c>
      <c r="C27" s="122" t="s">
        <v>23</v>
      </c>
      <c r="D27" s="122" t="s">
        <v>24</v>
      </c>
      <c r="E27" s="122" t="s">
        <v>24</v>
      </c>
      <c r="F27" s="138">
        <f>'1'!K23</f>
        <v>420.52336371199999</v>
      </c>
      <c r="G27" s="122" t="s">
        <v>24</v>
      </c>
      <c r="H27" s="122" t="s">
        <v>24</v>
      </c>
      <c r="I27" s="122" t="s">
        <v>24</v>
      </c>
      <c r="J27" s="122" t="s">
        <v>24</v>
      </c>
      <c r="K27" s="122" t="s">
        <v>24</v>
      </c>
      <c r="L27" s="122" t="s">
        <v>24</v>
      </c>
      <c r="M27" s="122" t="s">
        <v>24</v>
      </c>
      <c r="N27" s="122" t="s">
        <v>24</v>
      </c>
    </row>
    <row r="28" spans="1:16" s="148" customFormat="1" ht="31.5" x14ac:dyDescent="0.25">
      <c r="A28" s="122" t="s">
        <v>39</v>
      </c>
      <c r="B28" s="125" t="s">
        <v>40</v>
      </c>
      <c r="C28" s="122" t="s">
        <v>23</v>
      </c>
      <c r="D28" s="122" t="s">
        <v>24</v>
      </c>
      <c r="E28" s="122" t="s">
        <v>24</v>
      </c>
      <c r="F28" s="138">
        <f>'1'!K24</f>
        <v>8.046412428</v>
      </c>
      <c r="G28" s="122" t="s">
        <v>24</v>
      </c>
      <c r="H28" s="122" t="s">
        <v>24</v>
      </c>
      <c r="I28" s="122" t="s">
        <v>24</v>
      </c>
      <c r="J28" s="122" t="s">
        <v>24</v>
      </c>
      <c r="K28" s="122" t="s">
        <v>24</v>
      </c>
      <c r="L28" s="122" t="s">
        <v>24</v>
      </c>
      <c r="M28" s="122" t="s">
        <v>24</v>
      </c>
      <c r="N28" s="122" t="s">
        <v>24</v>
      </c>
    </row>
    <row r="29" spans="1:16" s="148" customFormat="1" ht="47.25" x14ac:dyDescent="0.25">
      <c r="A29" s="122" t="s">
        <v>41</v>
      </c>
      <c r="B29" s="125" t="s">
        <v>42</v>
      </c>
      <c r="C29" s="122" t="s">
        <v>23</v>
      </c>
      <c r="D29" s="122" t="s">
        <v>24</v>
      </c>
      <c r="E29" s="122" t="s">
        <v>24</v>
      </c>
      <c r="F29" s="138" t="str">
        <f>'1'!K25</f>
        <v>нд</v>
      </c>
      <c r="G29" s="122" t="s">
        <v>24</v>
      </c>
      <c r="H29" s="122" t="s">
        <v>24</v>
      </c>
      <c r="I29" s="122" t="s">
        <v>24</v>
      </c>
      <c r="J29" s="122" t="s">
        <v>24</v>
      </c>
      <c r="K29" s="122" t="s">
        <v>24</v>
      </c>
      <c r="L29" s="122" t="s">
        <v>24</v>
      </c>
      <c r="M29" s="122" t="s">
        <v>24</v>
      </c>
      <c r="N29" s="122" t="s">
        <v>24</v>
      </c>
    </row>
    <row r="30" spans="1:16" s="148" customFormat="1" ht="78.75" x14ac:dyDescent="0.25">
      <c r="A30" s="122" t="s">
        <v>43</v>
      </c>
      <c r="B30" s="125" t="s">
        <v>44</v>
      </c>
      <c r="C30" s="122" t="s">
        <v>23</v>
      </c>
      <c r="D30" s="122" t="s">
        <v>24</v>
      </c>
      <c r="E30" s="122" t="s">
        <v>24</v>
      </c>
      <c r="F30" s="138" t="str">
        <f>'1'!K26</f>
        <v>нд</v>
      </c>
      <c r="G30" s="122" t="s">
        <v>24</v>
      </c>
      <c r="H30" s="122" t="s">
        <v>24</v>
      </c>
      <c r="I30" s="122" t="s">
        <v>24</v>
      </c>
      <c r="J30" s="122" t="s">
        <v>24</v>
      </c>
      <c r="K30" s="122" t="s">
        <v>24</v>
      </c>
      <c r="L30" s="122" t="s">
        <v>24</v>
      </c>
      <c r="M30" s="122" t="s">
        <v>24</v>
      </c>
      <c r="N30" s="122" t="s">
        <v>24</v>
      </c>
    </row>
    <row r="31" spans="1:16" s="148" customFormat="1" ht="78.75" x14ac:dyDescent="0.25">
      <c r="A31" s="122" t="s">
        <v>45</v>
      </c>
      <c r="B31" s="125" t="s">
        <v>46</v>
      </c>
      <c r="C31" s="122" t="s">
        <v>23</v>
      </c>
      <c r="D31" s="122" t="s">
        <v>24</v>
      </c>
      <c r="E31" s="122" t="s">
        <v>24</v>
      </c>
      <c r="F31" s="138" t="str">
        <f>'1'!K27</f>
        <v>нд</v>
      </c>
      <c r="G31" s="122" t="s">
        <v>24</v>
      </c>
      <c r="H31" s="122" t="s">
        <v>24</v>
      </c>
      <c r="I31" s="122" t="s">
        <v>24</v>
      </c>
      <c r="J31" s="122" t="s">
        <v>24</v>
      </c>
      <c r="K31" s="122" t="s">
        <v>24</v>
      </c>
      <c r="L31" s="122" t="s">
        <v>24</v>
      </c>
      <c r="M31" s="122" t="s">
        <v>24</v>
      </c>
      <c r="N31" s="122" t="s">
        <v>24</v>
      </c>
    </row>
    <row r="32" spans="1:16" s="148" customFormat="1" ht="63" x14ac:dyDescent="0.25">
      <c r="A32" s="122" t="s">
        <v>47</v>
      </c>
      <c r="B32" s="125" t="s">
        <v>48</v>
      </c>
      <c r="C32" s="122" t="s">
        <v>23</v>
      </c>
      <c r="D32" s="122" t="s">
        <v>24</v>
      </c>
      <c r="E32" s="122" t="s">
        <v>24</v>
      </c>
      <c r="F32" s="138" t="str">
        <f>'1'!K28</f>
        <v>нд</v>
      </c>
      <c r="G32" s="122" t="s">
        <v>24</v>
      </c>
      <c r="H32" s="122" t="s">
        <v>24</v>
      </c>
      <c r="I32" s="122" t="s">
        <v>24</v>
      </c>
      <c r="J32" s="122" t="s">
        <v>24</v>
      </c>
      <c r="K32" s="122" t="s">
        <v>24</v>
      </c>
      <c r="L32" s="122" t="s">
        <v>24</v>
      </c>
      <c r="M32" s="122" t="s">
        <v>24</v>
      </c>
      <c r="N32" s="122" t="s">
        <v>24</v>
      </c>
    </row>
    <row r="33" spans="1:14" s="148" customFormat="1" ht="47.25" x14ac:dyDescent="0.25">
      <c r="A33" s="122" t="s">
        <v>49</v>
      </c>
      <c r="B33" s="125" t="s">
        <v>50</v>
      </c>
      <c r="C33" s="122" t="s">
        <v>23</v>
      </c>
      <c r="D33" s="122" t="s">
        <v>24</v>
      </c>
      <c r="E33" s="122" t="s">
        <v>24</v>
      </c>
      <c r="F33" s="138" t="str">
        <f>'1'!K29</f>
        <v>нд</v>
      </c>
      <c r="G33" s="122" t="s">
        <v>24</v>
      </c>
      <c r="H33" s="122" t="s">
        <v>24</v>
      </c>
      <c r="I33" s="122" t="s">
        <v>24</v>
      </c>
      <c r="J33" s="122" t="s">
        <v>24</v>
      </c>
      <c r="K33" s="122" t="s">
        <v>24</v>
      </c>
      <c r="L33" s="122" t="s">
        <v>24</v>
      </c>
      <c r="M33" s="122" t="s">
        <v>24</v>
      </c>
      <c r="N33" s="122" t="s">
        <v>24</v>
      </c>
    </row>
    <row r="34" spans="1:14" s="148" customFormat="1" ht="78.75" x14ac:dyDescent="0.25">
      <c r="A34" s="122" t="s">
        <v>51</v>
      </c>
      <c r="B34" s="125" t="s">
        <v>52</v>
      </c>
      <c r="C34" s="122" t="s">
        <v>23</v>
      </c>
      <c r="D34" s="122" t="s">
        <v>24</v>
      </c>
      <c r="E34" s="122" t="s">
        <v>24</v>
      </c>
      <c r="F34" s="138" t="str">
        <f>'1'!K30</f>
        <v>нд</v>
      </c>
      <c r="G34" s="122" t="s">
        <v>24</v>
      </c>
      <c r="H34" s="122" t="s">
        <v>24</v>
      </c>
      <c r="I34" s="122" t="s">
        <v>24</v>
      </c>
      <c r="J34" s="122" t="s">
        <v>24</v>
      </c>
      <c r="K34" s="122" t="s">
        <v>24</v>
      </c>
      <c r="L34" s="122" t="s">
        <v>24</v>
      </c>
      <c r="M34" s="122" t="s">
        <v>24</v>
      </c>
      <c r="N34" s="122" t="s">
        <v>24</v>
      </c>
    </row>
    <row r="35" spans="1:14" s="148" customFormat="1" ht="63" x14ac:dyDescent="0.25">
      <c r="A35" s="122" t="s">
        <v>53</v>
      </c>
      <c r="B35" s="125" t="s">
        <v>54</v>
      </c>
      <c r="C35" s="122" t="s">
        <v>23</v>
      </c>
      <c r="D35" s="122" t="s">
        <v>24</v>
      </c>
      <c r="E35" s="122" t="s">
        <v>24</v>
      </c>
      <c r="F35" s="138" t="str">
        <f>'1'!K31</f>
        <v>нд</v>
      </c>
      <c r="G35" s="122" t="s">
        <v>24</v>
      </c>
      <c r="H35" s="122" t="s">
        <v>24</v>
      </c>
      <c r="I35" s="122" t="s">
        <v>24</v>
      </c>
      <c r="J35" s="122" t="s">
        <v>24</v>
      </c>
      <c r="K35" s="122" t="s">
        <v>24</v>
      </c>
      <c r="L35" s="122" t="s">
        <v>24</v>
      </c>
      <c r="M35" s="122" t="s">
        <v>24</v>
      </c>
      <c r="N35" s="122" t="s">
        <v>24</v>
      </c>
    </row>
    <row r="36" spans="1:14" s="148" customFormat="1" ht="63" x14ac:dyDescent="0.25">
      <c r="A36" s="122" t="s">
        <v>55</v>
      </c>
      <c r="B36" s="125" t="s">
        <v>56</v>
      </c>
      <c r="C36" s="122" t="s">
        <v>23</v>
      </c>
      <c r="D36" s="122" t="s">
        <v>24</v>
      </c>
      <c r="E36" s="122" t="s">
        <v>24</v>
      </c>
      <c r="F36" s="138" t="str">
        <f>'1'!K32</f>
        <v>нд</v>
      </c>
      <c r="G36" s="139" t="s">
        <v>24</v>
      </c>
      <c r="H36" s="139" t="s">
        <v>24</v>
      </c>
      <c r="I36" s="139" t="s">
        <v>24</v>
      </c>
      <c r="J36" s="139" t="s">
        <v>24</v>
      </c>
      <c r="K36" s="139" t="s">
        <v>24</v>
      </c>
      <c r="L36" s="139" t="s">
        <v>24</v>
      </c>
      <c r="M36" s="139" t="s">
        <v>24</v>
      </c>
      <c r="N36" s="139" t="s">
        <v>24</v>
      </c>
    </row>
    <row r="37" spans="1:14" s="148" customFormat="1" ht="141.75" x14ac:dyDescent="0.25">
      <c r="A37" s="122" t="s">
        <v>57</v>
      </c>
      <c r="B37" s="125" t="s">
        <v>58</v>
      </c>
      <c r="C37" s="122" t="s">
        <v>23</v>
      </c>
      <c r="D37" s="122" t="s">
        <v>24</v>
      </c>
      <c r="E37" s="122" t="s">
        <v>24</v>
      </c>
      <c r="F37" s="138" t="str">
        <f>'1'!K33</f>
        <v>нд</v>
      </c>
      <c r="G37" s="139" t="s">
        <v>24</v>
      </c>
      <c r="H37" s="139" t="s">
        <v>24</v>
      </c>
      <c r="I37" s="139" t="s">
        <v>24</v>
      </c>
      <c r="J37" s="139" t="s">
        <v>24</v>
      </c>
      <c r="K37" s="139" t="s">
        <v>24</v>
      </c>
      <c r="L37" s="139" t="s">
        <v>24</v>
      </c>
      <c r="M37" s="139" t="s">
        <v>24</v>
      </c>
      <c r="N37" s="139" t="s">
        <v>24</v>
      </c>
    </row>
    <row r="38" spans="1:14" s="148" customFormat="1" ht="126" x14ac:dyDescent="0.25">
      <c r="A38" s="122" t="s">
        <v>57</v>
      </c>
      <c r="B38" s="125" t="s">
        <v>59</v>
      </c>
      <c r="C38" s="122" t="s">
        <v>23</v>
      </c>
      <c r="D38" s="122" t="s">
        <v>24</v>
      </c>
      <c r="E38" s="122" t="s">
        <v>24</v>
      </c>
      <c r="F38" s="138" t="str">
        <f>'1'!K34</f>
        <v>нд</v>
      </c>
      <c r="G38" s="139" t="s">
        <v>24</v>
      </c>
      <c r="H38" s="139" t="s">
        <v>24</v>
      </c>
      <c r="I38" s="139" t="s">
        <v>24</v>
      </c>
      <c r="J38" s="139" t="s">
        <v>24</v>
      </c>
      <c r="K38" s="139" t="s">
        <v>24</v>
      </c>
      <c r="L38" s="139" t="s">
        <v>24</v>
      </c>
      <c r="M38" s="139" t="s">
        <v>24</v>
      </c>
      <c r="N38" s="139" t="s">
        <v>24</v>
      </c>
    </row>
    <row r="39" spans="1:14" s="148" customFormat="1" ht="126" x14ac:dyDescent="0.25">
      <c r="A39" s="122" t="s">
        <v>57</v>
      </c>
      <c r="B39" s="125" t="s">
        <v>60</v>
      </c>
      <c r="C39" s="122" t="s">
        <v>23</v>
      </c>
      <c r="D39" s="122" t="s">
        <v>24</v>
      </c>
      <c r="E39" s="122" t="s">
        <v>24</v>
      </c>
      <c r="F39" s="138" t="str">
        <f>'1'!K35</f>
        <v>нд</v>
      </c>
      <c r="G39" s="139" t="s">
        <v>24</v>
      </c>
      <c r="H39" s="139" t="s">
        <v>24</v>
      </c>
      <c r="I39" s="139" t="s">
        <v>24</v>
      </c>
      <c r="J39" s="139" t="s">
        <v>24</v>
      </c>
      <c r="K39" s="139" t="s">
        <v>24</v>
      </c>
      <c r="L39" s="139" t="s">
        <v>24</v>
      </c>
      <c r="M39" s="139" t="s">
        <v>24</v>
      </c>
      <c r="N39" s="139" t="s">
        <v>24</v>
      </c>
    </row>
    <row r="40" spans="1:14" s="148" customFormat="1" ht="141.75" x14ac:dyDescent="0.25">
      <c r="A40" s="122" t="s">
        <v>62</v>
      </c>
      <c r="B40" s="125" t="s">
        <v>58</v>
      </c>
      <c r="C40" s="122" t="s">
        <v>23</v>
      </c>
      <c r="D40" s="122" t="s">
        <v>24</v>
      </c>
      <c r="E40" s="122" t="s">
        <v>24</v>
      </c>
      <c r="F40" s="138" t="str">
        <f>'1'!K36</f>
        <v>нд</v>
      </c>
      <c r="G40" s="139" t="s">
        <v>24</v>
      </c>
      <c r="H40" s="139" t="s">
        <v>24</v>
      </c>
      <c r="I40" s="139" t="s">
        <v>24</v>
      </c>
      <c r="J40" s="139" t="s">
        <v>24</v>
      </c>
      <c r="K40" s="139" t="s">
        <v>24</v>
      </c>
      <c r="L40" s="139" t="s">
        <v>24</v>
      </c>
      <c r="M40" s="139" t="s">
        <v>24</v>
      </c>
      <c r="N40" s="139" t="s">
        <v>24</v>
      </c>
    </row>
    <row r="41" spans="1:14" s="148" customFormat="1" ht="126" x14ac:dyDescent="0.25">
      <c r="A41" s="122" t="s">
        <v>62</v>
      </c>
      <c r="B41" s="125" t="s">
        <v>59</v>
      </c>
      <c r="C41" s="122" t="s">
        <v>23</v>
      </c>
      <c r="D41" s="122" t="s">
        <v>24</v>
      </c>
      <c r="E41" s="122" t="s">
        <v>24</v>
      </c>
      <c r="F41" s="138" t="str">
        <f>'1'!K37</f>
        <v>нд</v>
      </c>
      <c r="G41" s="139" t="s">
        <v>24</v>
      </c>
      <c r="H41" s="139" t="s">
        <v>24</v>
      </c>
      <c r="I41" s="139" t="s">
        <v>24</v>
      </c>
      <c r="J41" s="139" t="s">
        <v>24</v>
      </c>
      <c r="K41" s="139" t="s">
        <v>24</v>
      </c>
      <c r="L41" s="139" t="s">
        <v>24</v>
      </c>
      <c r="M41" s="139" t="s">
        <v>24</v>
      </c>
      <c r="N41" s="139" t="s">
        <v>24</v>
      </c>
    </row>
    <row r="42" spans="1:14" s="148" customFormat="1" ht="126" x14ac:dyDescent="0.25">
      <c r="A42" s="122" t="s">
        <v>62</v>
      </c>
      <c r="B42" s="125" t="s">
        <v>63</v>
      </c>
      <c r="C42" s="122" t="s">
        <v>23</v>
      </c>
      <c r="D42" s="122" t="s">
        <v>24</v>
      </c>
      <c r="E42" s="122" t="s">
        <v>24</v>
      </c>
      <c r="F42" s="138" t="str">
        <f>'1'!K38</f>
        <v>нд</v>
      </c>
      <c r="G42" s="139" t="s">
        <v>24</v>
      </c>
      <c r="H42" s="139" t="s">
        <v>24</v>
      </c>
      <c r="I42" s="139" t="s">
        <v>24</v>
      </c>
      <c r="J42" s="139" t="s">
        <v>24</v>
      </c>
      <c r="K42" s="139" t="s">
        <v>24</v>
      </c>
      <c r="L42" s="139" t="s">
        <v>24</v>
      </c>
      <c r="M42" s="139" t="s">
        <v>24</v>
      </c>
      <c r="N42" s="139" t="s">
        <v>24</v>
      </c>
    </row>
    <row r="43" spans="1:14" s="148" customFormat="1" ht="110.25" x14ac:dyDescent="0.25">
      <c r="A43" s="122" t="s">
        <v>64</v>
      </c>
      <c r="B43" s="125" t="s">
        <v>65</v>
      </c>
      <c r="C43" s="122" t="s">
        <v>23</v>
      </c>
      <c r="D43" s="138">
        <f>SUM(D44:D45)</f>
        <v>0</v>
      </c>
      <c r="E43" s="138">
        <f t="shared" ref="E43:N43" si="2">SUM(E44:E45)</f>
        <v>0</v>
      </c>
      <c r="F43" s="138">
        <f>'1'!K39</f>
        <v>8.046412428</v>
      </c>
      <c r="G43" s="138">
        <f t="shared" si="2"/>
        <v>0</v>
      </c>
      <c r="H43" s="138">
        <f t="shared" si="2"/>
        <v>0</v>
      </c>
      <c r="I43" s="138">
        <f t="shared" si="2"/>
        <v>0</v>
      </c>
      <c r="J43" s="138">
        <f t="shared" si="2"/>
        <v>0</v>
      </c>
      <c r="K43" s="138">
        <f t="shared" si="2"/>
        <v>0</v>
      </c>
      <c r="L43" s="138">
        <f t="shared" si="2"/>
        <v>0</v>
      </c>
      <c r="M43" s="138">
        <f t="shared" si="2"/>
        <v>0</v>
      </c>
      <c r="N43" s="138">
        <f t="shared" si="2"/>
        <v>0</v>
      </c>
    </row>
    <row r="44" spans="1:14" s="148" customFormat="1" ht="94.5" x14ac:dyDescent="0.25">
      <c r="A44" s="122" t="s">
        <v>66</v>
      </c>
      <c r="B44" s="125" t="s">
        <v>67</v>
      </c>
      <c r="C44" s="122" t="s">
        <v>23</v>
      </c>
      <c r="D44" s="122" t="s">
        <v>24</v>
      </c>
      <c r="E44" s="122" t="s">
        <v>24</v>
      </c>
      <c r="F44" s="138" t="str">
        <f>'1'!K40</f>
        <v>нд</v>
      </c>
      <c r="G44" s="122" t="s">
        <v>24</v>
      </c>
      <c r="H44" s="122" t="s">
        <v>24</v>
      </c>
      <c r="I44" s="122" t="s">
        <v>24</v>
      </c>
      <c r="J44" s="122" t="s">
        <v>24</v>
      </c>
      <c r="K44" s="122" t="s">
        <v>24</v>
      </c>
      <c r="L44" s="122" t="s">
        <v>24</v>
      </c>
      <c r="M44" s="122" t="s">
        <v>24</v>
      </c>
      <c r="N44" s="122" t="s">
        <v>24</v>
      </c>
    </row>
    <row r="45" spans="1:14" s="148" customFormat="1" ht="94.5" x14ac:dyDescent="0.25">
      <c r="A45" s="122" t="s">
        <v>68</v>
      </c>
      <c r="B45" s="125" t="s">
        <v>69</v>
      </c>
      <c r="C45" s="122" t="s">
        <v>23</v>
      </c>
      <c r="D45" s="122" t="s">
        <v>24</v>
      </c>
      <c r="E45" s="122" t="s">
        <v>24</v>
      </c>
      <c r="F45" s="138">
        <f>'1'!K41</f>
        <v>8.046412428</v>
      </c>
      <c r="G45" s="122" t="s">
        <v>24</v>
      </c>
      <c r="H45" s="122" t="s">
        <v>24</v>
      </c>
      <c r="I45" s="122" t="s">
        <v>24</v>
      </c>
      <c r="J45" s="122" t="s">
        <v>24</v>
      </c>
      <c r="K45" s="122" t="s">
        <v>24</v>
      </c>
      <c r="L45" s="122" t="s">
        <v>24</v>
      </c>
      <c r="M45" s="122" t="s">
        <v>24</v>
      </c>
      <c r="N45" s="122" t="s">
        <v>24</v>
      </c>
    </row>
    <row r="46" spans="1:14" s="148" customFormat="1" ht="63" x14ac:dyDescent="0.25">
      <c r="A46" s="97" t="s">
        <v>478</v>
      </c>
      <c r="B46" s="195" t="s">
        <v>479</v>
      </c>
      <c r="C46" s="97" t="s">
        <v>480</v>
      </c>
      <c r="D46" s="120" t="s">
        <v>24</v>
      </c>
      <c r="E46" s="120" t="s">
        <v>24</v>
      </c>
      <c r="F46" s="138">
        <f>'1'!K42</f>
        <v>8.046412428</v>
      </c>
      <c r="G46" s="120" t="s">
        <v>24</v>
      </c>
      <c r="H46" s="120" t="s">
        <v>24</v>
      </c>
      <c r="I46" s="120" t="s">
        <v>24</v>
      </c>
      <c r="J46" s="120" t="s">
        <v>24</v>
      </c>
      <c r="K46" s="120" t="s">
        <v>24</v>
      </c>
      <c r="L46" s="120" t="s">
        <v>24</v>
      </c>
      <c r="M46" s="120" t="s">
        <v>24</v>
      </c>
      <c r="N46" s="120" t="s">
        <v>24</v>
      </c>
    </row>
    <row r="47" spans="1:14" s="148" customFormat="1" ht="47.25" x14ac:dyDescent="0.25">
      <c r="A47" s="122" t="s">
        <v>70</v>
      </c>
      <c r="B47" s="125" t="s">
        <v>71</v>
      </c>
      <c r="C47" s="122" t="s">
        <v>23</v>
      </c>
      <c r="D47" s="122" t="s">
        <v>24</v>
      </c>
      <c r="E47" s="122" t="s">
        <v>24</v>
      </c>
      <c r="F47" s="138">
        <f>'1'!K43</f>
        <v>70.905485819999996</v>
      </c>
      <c r="G47" s="122" t="s">
        <v>24</v>
      </c>
      <c r="H47" s="122" t="s">
        <v>24</v>
      </c>
      <c r="I47" s="122" t="s">
        <v>24</v>
      </c>
      <c r="J47" s="122" t="s">
        <v>24</v>
      </c>
      <c r="K47" s="122" t="s">
        <v>24</v>
      </c>
      <c r="L47" s="122" t="s">
        <v>24</v>
      </c>
      <c r="M47" s="122" t="s">
        <v>24</v>
      </c>
      <c r="N47" s="122" t="s">
        <v>24</v>
      </c>
    </row>
    <row r="48" spans="1:14" s="148" customFormat="1" ht="78.75" x14ac:dyDescent="0.25">
      <c r="A48" s="122" t="s">
        <v>72</v>
      </c>
      <c r="B48" s="125" t="s">
        <v>73</v>
      </c>
      <c r="C48" s="122" t="s">
        <v>23</v>
      </c>
      <c r="D48" s="122" t="s">
        <v>24</v>
      </c>
      <c r="E48" s="122" t="s">
        <v>24</v>
      </c>
      <c r="F48" s="138">
        <f>'1'!K44</f>
        <v>70.905485819999996</v>
      </c>
      <c r="G48" s="122" t="s">
        <v>24</v>
      </c>
      <c r="H48" s="122" t="s">
        <v>24</v>
      </c>
      <c r="I48" s="122" t="s">
        <v>24</v>
      </c>
      <c r="J48" s="122" t="s">
        <v>24</v>
      </c>
      <c r="K48" s="122" t="s">
        <v>24</v>
      </c>
      <c r="L48" s="122" t="s">
        <v>24</v>
      </c>
      <c r="M48" s="122" t="s">
        <v>24</v>
      </c>
      <c r="N48" s="122" t="s">
        <v>24</v>
      </c>
    </row>
    <row r="49" spans="1:14" s="148" customFormat="1" ht="96.75" customHeight="1" x14ac:dyDescent="0.25">
      <c r="A49" s="122" t="s">
        <v>74</v>
      </c>
      <c r="B49" s="125" t="s">
        <v>75</v>
      </c>
      <c r="C49" s="122" t="s">
        <v>23</v>
      </c>
      <c r="D49" s="122" t="s">
        <v>24</v>
      </c>
      <c r="E49" s="122" t="s">
        <v>24</v>
      </c>
      <c r="F49" s="138" t="str">
        <f>'1'!K45</f>
        <v>нд</v>
      </c>
      <c r="G49" s="122" t="s">
        <v>24</v>
      </c>
      <c r="H49" s="122" t="s">
        <v>24</v>
      </c>
      <c r="I49" s="122" t="s">
        <v>24</v>
      </c>
      <c r="J49" s="122" t="s">
        <v>24</v>
      </c>
      <c r="K49" s="122" t="s">
        <v>24</v>
      </c>
      <c r="L49" s="122" t="s">
        <v>24</v>
      </c>
      <c r="M49" s="122" t="s">
        <v>24</v>
      </c>
      <c r="N49" s="122" t="s">
        <v>24</v>
      </c>
    </row>
    <row r="50" spans="1:14" ht="128.25" customHeight="1" x14ac:dyDescent="0.2">
      <c r="A50" s="122" t="s">
        <v>76</v>
      </c>
      <c r="B50" s="125" t="s">
        <v>77</v>
      </c>
      <c r="C50" s="122" t="s">
        <v>23</v>
      </c>
      <c r="D50" s="138">
        <f t="shared" ref="D50:N50" si="3">+SUM(D51:D61)</f>
        <v>0</v>
      </c>
      <c r="E50" s="138">
        <f t="shared" si="3"/>
        <v>0</v>
      </c>
      <c r="F50" s="138">
        <f>'1'!K46</f>
        <v>70.905485819999996</v>
      </c>
      <c r="G50" s="138">
        <f t="shared" si="3"/>
        <v>0</v>
      </c>
      <c r="H50" s="138">
        <f t="shared" si="3"/>
        <v>0</v>
      </c>
      <c r="I50" s="138">
        <f t="shared" si="3"/>
        <v>0</v>
      </c>
      <c r="J50" s="138">
        <f t="shared" si="3"/>
        <v>0</v>
      </c>
      <c r="K50" s="138">
        <f t="shared" si="3"/>
        <v>0</v>
      </c>
      <c r="L50" s="138">
        <f t="shared" si="3"/>
        <v>0</v>
      </c>
      <c r="M50" s="138">
        <f t="shared" si="3"/>
        <v>0</v>
      </c>
      <c r="N50" s="138">
        <f t="shared" si="3"/>
        <v>0</v>
      </c>
    </row>
    <row r="51" spans="1:14" ht="141.75" customHeight="1" x14ac:dyDescent="0.2">
      <c r="A51" s="194" t="s">
        <v>78</v>
      </c>
      <c r="B51" s="195" t="s">
        <v>475</v>
      </c>
      <c r="C51" s="97" t="s">
        <v>80</v>
      </c>
      <c r="D51" s="120" t="s">
        <v>24</v>
      </c>
      <c r="E51" s="120" t="s">
        <v>24</v>
      </c>
      <c r="F51" s="138" t="str">
        <f>'1'!K47</f>
        <v>нд</v>
      </c>
      <c r="G51" s="120" t="s">
        <v>24</v>
      </c>
      <c r="H51" s="120" t="s">
        <v>24</v>
      </c>
      <c r="I51" s="120" t="s">
        <v>24</v>
      </c>
      <c r="J51" s="120" t="s">
        <v>24</v>
      </c>
      <c r="K51" s="120" t="s">
        <v>24</v>
      </c>
      <c r="L51" s="120" t="s">
        <v>24</v>
      </c>
      <c r="M51" s="120" t="s">
        <v>24</v>
      </c>
      <c r="N51" s="120" t="s">
        <v>24</v>
      </c>
    </row>
    <row r="52" spans="1:14" s="145" customFormat="1" ht="47.25" x14ac:dyDescent="0.25">
      <c r="A52" s="194" t="s">
        <v>79</v>
      </c>
      <c r="B52" s="195" t="s">
        <v>89</v>
      </c>
      <c r="C52" s="97" t="s">
        <v>90</v>
      </c>
      <c r="D52" s="120" t="s">
        <v>24</v>
      </c>
      <c r="E52" s="120" t="s">
        <v>24</v>
      </c>
      <c r="F52" s="138" t="str">
        <f>'1'!K48</f>
        <v>нд</v>
      </c>
      <c r="G52" s="120" t="s">
        <v>24</v>
      </c>
      <c r="H52" s="120" t="s">
        <v>24</v>
      </c>
      <c r="I52" s="120" t="s">
        <v>24</v>
      </c>
      <c r="J52" s="120" t="s">
        <v>24</v>
      </c>
      <c r="K52" s="120" t="s">
        <v>24</v>
      </c>
      <c r="L52" s="120" t="s">
        <v>24</v>
      </c>
      <c r="M52" s="120" t="s">
        <v>24</v>
      </c>
      <c r="N52" s="120" t="s">
        <v>24</v>
      </c>
    </row>
    <row r="53" spans="1:14" s="148" customFormat="1" ht="47.25" x14ac:dyDescent="0.25">
      <c r="A53" s="194" t="s">
        <v>81</v>
      </c>
      <c r="B53" s="195" t="s">
        <v>91</v>
      </c>
      <c r="C53" s="97" t="s">
        <v>92</v>
      </c>
      <c r="D53" s="120" t="s">
        <v>24</v>
      </c>
      <c r="E53" s="120" t="s">
        <v>24</v>
      </c>
      <c r="F53" s="138" t="str">
        <f>'1'!K49</f>
        <v>нд</v>
      </c>
      <c r="G53" s="120" t="s">
        <v>24</v>
      </c>
      <c r="H53" s="120" t="s">
        <v>24</v>
      </c>
      <c r="I53" s="120" t="s">
        <v>24</v>
      </c>
      <c r="J53" s="120" t="s">
        <v>24</v>
      </c>
      <c r="K53" s="120" t="s">
        <v>24</v>
      </c>
      <c r="L53" s="120" t="s">
        <v>24</v>
      </c>
      <c r="M53" s="120" t="s">
        <v>24</v>
      </c>
      <c r="N53" s="120" t="s">
        <v>24</v>
      </c>
    </row>
    <row r="54" spans="1:14" s="148" customFormat="1" ht="47.25" x14ac:dyDescent="0.25">
      <c r="A54" s="194" t="s">
        <v>82</v>
      </c>
      <c r="B54" s="195" t="s">
        <v>163</v>
      </c>
      <c r="C54" s="97" t="s">
        <v>164</v>
      </c>
      <c r="D54" s="120" t="s">
        <v>24</v>
      </c>
      <c r="E54" s="120" t="s">
        <v>24</v>
      </c>
      <c r="F54" s="138" t="str">
        <f>'1'!K50</f>
        <v>нд</v>
      </c>
      <c r="G54" s="120" t="s">
        <v>24</v>
      </c>
      <c r="H54" s="120" t="s">
        <v>24</v>
      </c>
      <c r="I54" s="120" t="s">
        <v>24</v>
      </c>
      <c r="J54" s="120" t="s">
        <v>24</v>
      </c>
      <c r="K54" s="120" t="s">
        <v>24</v>
      </c>
      <c r="L54" s="120" t="s">
        <v>24</v>
      </c>
      <c r="M54" s="120" t="s">
        <v>24</v>
      </c>
      <c r="N54" s="120" t="s">
        <v>24</v>
      </c>
    </row>
    <row r="55" spans="1:14" s="148" customFormat="1" ht="63" x14ac:dyDescent="0.25">
      <c r="A55" s="194" t="s">
        <v>83</v>
      </c>
      <c r="B55" s="195" t="s">
        <v>485</v>
      </c>
      <c r="C55" s="97" t="s">
        <v>165</v>
      </c>
      <c r="D55" s="120" t="s">
        <v>24</v>
      </c>
      <c r="E55" s="120" t="s">
        <v>24</v>
      </c>
      <c r="F55" s="138" t="str">
        <f>'1'!K51</f>
        <v>нд</v>
      </c>
      <c r="G55" s="120" t="s">
        <v>24</v>
      </c>
      <c r="H55" s="120" t="s">
        <v>24</v>
      </c>
      <c r="I55" s="120" t="s">
        <v>24</v>
      </c>
      <c r="J55" s="120" t="s">
        <v>24</v>
      </c>
      <c r="K55" s="120" t="s">
        <v>24</v>
      </c>
      <c r="L55" s="120" t="s">
        <v>24</v>
      </c>
      <c r="M55" s="120" t="s">
        <v>24</v>
      </c>
      <c r="N55" s="120" t="s">
        <v>24</v>
      </c>
    </row>
    <row r="56" spans="1:14" s="148" customFormat="1" ht="63" x14ac:dyDescent="0.25">
      <c r="A56" s="194" t="s">
        <v>84</v>
      </c>
      <c r="B56" s="195" t="s">
        <v>486</v>
      </c>
      <c r="C56" s="97" t="s">
        <v>166</v>
      </c>
      <c r="D56" s="120" t="s">
        <v>24</v>
      </c>
      <c r="E56" s="120" t="s">
        <v>24</v>
      </c>
      <c r="F56" s="138" t="str">
        <f>'1'!K52</f>
        <v>нд</v>
      </c>
      <c r="G56" s="120" t="s">
        <v>24</v>
      </c>
      <c r="H56" s="120" t="s">
        <v>24</v>
      </c>
      <c r="I56" s="120" t="s">
        <v>24</v>
      </c>
      <c r="J56" s="120" t="s">
        <v>24</v>
      </c>
      <c r="K56" s="120" t="s">
        <v>24</v>
      </c>
      <c r="L56" s="120" t="s">
        <v>24</v>
      </c>
      <c r="M56" s="120" t="s">
        <v>24</v>
      </c>
      <c r="N56" s="120" t="s">
        <v>24</v>
      </c>
    </row>
    <row r="57" spans="1:14" s="148" customFormat="1" ht="31.5" x14ac:dyDescent="0.25">
      <c r="A57" s="194" t="s">
        <v>85</v>
      </c>
      <c r="B57" s="195" t="s">
        <v>487</v>
      </c>
      <c r="C57" s="97" t="s">
        <v>167</v>
      </c>
      <c r="D57" s="120" t="s">
        <v>24</v>
      </c>
      <c r="E57" s="120" t="s">
        <v>24</v>
      </c>
      <c r="F57" s="138">
        <f>'1'!K53</f>
        <v>18.741485820000001</v>
      </c>
      <c r="G57" s="120" t="s">
        <v>24</v>
      </c>
      <c r="H57" s="120" t="s">
        <v>24</v>
      </c>
      <c r="I57" s="120" t="s">
        <v>24</v>
      </c>
      <c r="J57" s="120" t="s">
        <v>24</v>
      </c>
      <c r="K57" s="120" t="s">
        <v>24</v>
      </c>
      <c r="L57" s="120" t="s">
        <v>24</v>
      </c>
      <c r="M57" s="120" t="s">
        <v>24</v>
      </c>
      <c r="N57" s="120" t="s">
        <v>24</v>
      </c>
    </row>
    <row r="58" spans="1:14" s="148" customFormat="1" ht="47.25" x14ac:dyDescent="0.25">
      <c r="A58" s="194" t="s">
        <v>86</v>
      </c>
      <c r="B58" s="195" t="s">
        <v>476</v>
      </c>
      <c r="C58" s="97" t="s">
        <v>477</v>
      </c>
      <c r="D58" s="120" t="s">
        <v>24</v>
      </c>
      <c r="E58" s="120" t="s">
        <v>24</v>
      </c>
      <c r="F58" s="138" t="str">
        <f>'1'!K54</f>
        <v>нд</v>
      </c>
      <c r="G58" s="120" t="s">
        <v>24</v>
      </c>
      <c r="H58" s="120" t="s">
        <v>24</v>
      </c>
      <c r="I58" s="120" t="s">
        <v>24</v>
      </c>
      <c r="J58" s="120" t="s">
        <v>24</v>
      </c>
      <c r="K58" s="120" t="s">
        <v>24</v>
      </c>
      <c r="L58" s="120" t="s">
        <v>24</v>
      </c>
      <c r="M58" s="120" t="s">
        <v>24</v>
      </c>
      <c r="N58" s="120" t="s">
        <v>24</v>
      </c>
    </row>
    <row r="59" spans="1:14" s="148" customFormat="1" ht="15.75" x14ac:dyDescent="0.25">
      <c r="A59" s="194" t="s">
        <v>87</v>
      </c>
      <c r="B59" s="195" t="s">
        <v>492</v>
      </c>
      <c r="C59" s="194" t="s">
        <v>493</v>
      </c>
      <c r="D59" s="120" t="s">
        <v>24</v>
      </c>
      <c r="E59" s="120" t="s">
        <v>24</v>
      </c>
      <c r="F59" s="138">
        <f>'1'!K55</f>
        <v>52.164000000000001</v>
      </c>
      <c r="G59" s="120" t="s">
        <v>24</v>
      </c>
      <c r="H59" s="120" t="s">
        <v>24</v>
      </c>
      <c r="I59" s="120" t="s">
        <v>24</v>
      </c>
      <c r="J59" s="120" t="s">
        <v>24</v>
      </c>
      <c r="K59" s="120" t="s">
        <v>24</v>
      </c>
      <c r="L59" s="120" t="s">
        <v>24</v>
      </c>
      <c r="M59" s="120" t="s">
        <v>24</v>
      </c>
      <c r="N59" s="120" t="s">
        <v>24</v>
      </c>
    </row>
    <row r="60" spans="1:14" s="148" customFormat="1" ht="63" x14ac:dyDescent="0.25">
      <c r="A60" s="194" t="s">
        <v>88</v>
      </c>
      <c r="B60" s="195" t="s">
        <v>486</v>
      </c>
      <c r="C60" s="194" t="s">
        <v>494</v>
      </c>
      <c r="D60" s="120" t="s">
        <v>24</v>
      </c>
      <c r="E60" s="120" t="s">
        <v>24</v>
      </c>
      <c r="F60" s="138" t="str">
        <f>'1'!K56</f>
        <v>нд</v>
      </c>
      <c r="G60" s="120" t="s">
        <v>24</v>
      </c>
      <c r="H60" s="120" t="s">
        <v>24</v>
      </c>
      <c r="I60" s="120" t="s">
        <v>24</v>
      </c>
      <c r="J60" s="120" t="s">
        <v>24</v>
      </c>
      <c r="K60" s="120" t="s">
        <v>24</v>
      </c>
      <c r="L60" s="120" t="s">
        <v>24</v>
      </c>
      <c r="M60" s="120" t="s">
        <v>24</v>
      </c>
      <c r="N60" s="120" t="s">
        <v>24</v>
      </c>
    </row>
    <row r="61" spans="1:14" s="148" customFormat="1" ht="31.5" x14ac:dyDescent="0.25">
      <c r="A61" s="194" t="s">
        <v>495</v>
      </c>
      <c r="B61" s="195" t="s">
        <v>496</v>
      </c>
      <c r="C61" s="194" t="s">
        <v>497</v>
      </c>
      <c r="D61" s="120" t="s">
        <v>24</v>
      </c>
      <c r="E61" s="120" t="s">
        <v>24</v>
      </c>
      <c r="F61" s="138" t="str">
        <f>'1'!K57</f>
        <v>нд</v>
      </c>
      <c r="G61" s="120" t="s">
        <v>24</v>
      </c>
      <c r="H61" s="120" t="s">
        <v>24</v>
      </c>
      <c r="I61" s="120" t="s">
        <v>24</v>
      </c>
      <c r="J61" s="120" t="s">
        <v>24</v>
      </c>
      <c r="K61" s="120" t="s">
        <v>24</v>
      </c>
      <c r="L61" s="120" t="s">
        <v>24</v>
      </c>
      <c r="M61" s="120" t="s">
        <v>24</v>
      </c>
      <c r="N61" s="120" t="s">
        <v>24</v>
      </c>
    </row>
    <row r="62" spans="1:14" s="148" customFormat="1" ht="63" x14ac:dyDescent="0.25">
      <c r="A62" s="122" t="s">
        <v>93</v>
      </c>
      <c r="B62" s="125" t="s">
        <v>94</v>
      </c>
      <c r="C62" s="122" t="s">
        <v>23</v>
      </c>
      <c r="D62" s="122" t="s">
        <v>24</v>
      </c>
      <c r="E62" s="122" t="s">
        <v>24</v>
      </c>
      <c r="F62" s="138">
        <f>'1'!K58</f>
        <v>0</v>
      </c>
      <c r="G62" s="122" t="s">
        <v>24</v>
      </c>
      <c r="H62" s="122" t="s">
        <v>24</v>
      </c>
      <c r="I62" s="122" t="s">
        <v>24</v>
      </c>
      <c r="J62" s="122" t="s">
        <v>24</v>
      </c>
      <c r="K62" s="122" t="s">
        <v>24</v>
      </c>
      <c r="L62" s="122" t="s">
        <v>24</v>
      </c>
      <c r="M62" s="122" t="s">
        <v>24</v>
      </c>
      <c r="N62" s="122" t="s">
        <v>24</v>
      </c>
    </row>
    <row r="63" spans="1:14" s="148" customFormat="1" ht="47.25" x14ac:dyDescent="0.25">
      <c r="A63" s="122" t="s">
        <v>95</v>
      </c>
      <c r="B63" s="125" t="s">
        <v>96</v>
      </c>
      <c r="C63" s="122" t="s">
        <v>23</v>
      </c>
      <c r="D63" s="122" t="s">
        <v>24</v>
      </c>
      <c r="E63" s="122" t="s">
        <v>24</v>
      </c>
      <c r="F63" s="138">
        <f>'1'!K59</f>
        <v>0</v>
      </c>
      <c r="G63" s="122" t="s">
        <v>24</v>
      </c>
      <c r="H63" s="122" t="s">
        <v>24</v>
      </c>
      <c r="I63" s="122" t="s">
        <v>24</v>
      </c>
      <c r="J63" s="122" t="s">
        <v>24</v>
      </c>
      <c r="K63" s="122" t="s">
        <v>24</v>
      </c>
      <c r="L63" s="122" t="s">
        <v>24</v>
      </c>
      <c r="M63" s="122" t="s">
        <v>24</v>
      </c>
      <c r="N63" s="122" t="s">
        <v>24</v>
      </c>
    </row>
    <row r="64" spans="1:14" s="148" customFormat="1" ht="110.25" x14ac:dyDescent="0.25">
      <c r="A64" s="120" t="s">
        <v>168</v>
      </c>
      <c r="B64" s="220" t="s">
        <v>169</v>
      </c>
      <c r="C64" s="120" t="s">
        <v>170</v>
      </c>
      <c r="D64" s="120" t="s">
        <v>24</v>
      </c>
      <c r="E64" s="120" t="s">
        <v>24</v>
      </c>
      <c r="F64" s="138" t="str">
        <f>'1'!K60</f>
        <v>нд</v>
      </c>
      <c r="G64" s="120" t="s">
        <v>24</v>
      </c>
      <c r="H64" s="120" t="s">
        <v>24</v>
      </c>
      <c r="I64" s="120" t="s">
        <v>24</v>
      </c>
      <c r="J64" s="120" t="s">
        <v>24</v>
      </c>
      <c r="K64" s="120" t="s">
        <v>24</v>
      </c>
      <c r="L64" s="120" t="s">
        <v>24</v>
      </c>
      <c r="M64" s="120" t="s">
        <v>24</v>
      </c>
      <c r="N64" s="120" t="s">
        <v>24</v>
      </c>
    </row>
    <row r="65" spans="1:14" s="148" customFormat="1" ht="78.75" x14ac:dyDescent="0.25">
      <c r="A65" s="97" t="s">
        <v>447</v>
      </c>
      <c r="B65" s="195" t="s">
        <v>448</v>
      </c>
      <c r="C65" s="97" t="s">
        <v>449</v>
      </c>
      <c r="D65" s="120" t="s">
        <v>24</v>
      </c>
      <c r="E65" s="120" t="s">
        <v>24</v>
      </c>
      <c r="F65" s="138" t="str">
        <f>'1'!K61</f>
        <v>нд</v>
      </c>
      <c r="G65" s="120" t="s">
        <v>24</v>
      </c>
      <c r="H65" s="120" t="s">
        <v>24</v>
      </c>
      <c r="I65" s="120" t="s">
        <v>24</v>
      </c>
      <c r="J65" s="120" t="s">
        <v>24</v>
      </c>
      <c r="K65" s="120" t="s">
        <v>24</v>
      </c>
      <c r="L65" s="120" t="s">
        <v>24</v>
      </c>
      <c r="M65" s="120" t="s">
        <v>24</v>
      </c>
      <c r="N65" s="120" t="s">
        <v>24</v>
      </c>
    </row>
    <row r="66" spans="1:14" s="148" customFormat="1" ht="63" x14ac:dyDescent="0.25">
      <c r="A66" s="122" t="s">
        <v>97</v>
      </c>
      <c r="B66" s="125" t="s">
        <v>98</v>
      </c>
      <c r="C66" s="122" t="s">
        <v>23</v>
      </c>
      <c r="D66" s="122" t="s">
        <v>24</v>
      </c>
      <c r="E66" s="122" t="s">
        <v>24</v>
      </c>
      <c r="F66" s="138" t="str">
        <f>'1'!K62</f>
        <v>нд</v>
      </c>
      <c r="G66" s="122" t="s">
        <v>24</v>
      </c>
      <c r="H66" s="122" t="s">
        <v>24</v>
      </c>
      <c r="I66" s="122" t="s">
        <v>24</v>
      </c>
      <c r="J66" s="122" t="s">
        <v>24</v>
      </c>
      <c r="K66" s="122" t="s">
        <v>24</v>
      </c>
      <c r="L66" s="122" t="s">
        <v>24</v>
      </c>
      <c r="M66" s="122" t="s">
        <v>24</v>
      </c>
      <c r="N66" s="122" t="s">
        <v>24</v>
      </c>
    </row>
    <row r="67" spans="1:14" s="148" customFormat="1" ht="47.25" x14ac:dyDescent="0.25">
      <c r="A67" s="122" t="s">
        <v>99</v>
      </c>
      <c r="B67" s="125" t="s">
        <v>100</v>
      </c>
      <c r="C67" s="122" t="s">
        <v>23</v>
      </c>
      <c r="D67" s="122" t="s">
        <v>24</v>
      </c>
      <c r="E67" s="122" t="s">
        <v>24</v>
      </c>
      <c r="F67" s="138" t="str">
        <f>'1'!K63</f>
        <v>нд</v>
      </c>
      <c r="G67" s="122" t="s">
        <v>24</v>
      </c>
      <c r="H67" s="122" t="s">
        <v>24</v>
      </c>
      <c r="I67" s="122" t="s">
        <v>24</v>
      </c>
      <c r="J67" s="122" t="s">
        <v>24</v>
      </c>
      <c r="K67" s="122" t="s">
        <v>24</v>
      </c>
      <c r="L67" s="122" t="s">
        <v>24</v>
      </c>
      <c r="M67" s="122" t="s">
        <v>24</v>
      </c>
      <c r="N67" s="122" t="s">
        <v>24</v>
      </c>
    </row>
    <row r="68" spans="1:14" s="148" customFormat="1" ht="47.25" x14ac:dyDescent="0.25">
      <c r="A68" s="122" t="s">
        <v>101</v>
      </c>
      <c r="B68" s="125" t="s">
        <v>102</v>
      </c>
      <c r="C68" s="122" t="s">
        <v>23</v>
      </c>
      <c r="D68" s="122" t="s">
        <v>24</v>
      </c>
      <c r="E68" s="122" t="s">
        <v>24</v>
      </c>
      <c r="F68" s="138" t="str">
        <f>'1'!K64</f>
        <v>нд</v>
      </c>
      <c r="G68" s="122" t="s">
        <v>24</v>
      </c>
      <c r="H68" s="122" t="s">
        <v>24</v>
      </c>
      <c r="I68" s="122" t="s">
        <v>24</v>
      </c>
      <c r="J68" s="122" t="s">
        <v>24</v>
      </c>
      <c r="K68" s="122" t="s">
        <v>24</v>
      </c>
      <c r="L68" s="122" t="s">
        <v>24</v>
      </c>
      <c r="M68" s="122" t="s">
        <v>24</v>
      </c>
      <c r="N68" s="122" t="s">
        <v>24</v>
      </c>
    </row>
    <row r="69" spans="1:14" s="148" customFormat="1" ht="47.25" x14ac:dyDescent="0.25">
      <c r="A69" s="122" t="s">
        <v>103</v>
      </c>
      <c r="B69" s="125" t="s">
        <v>104</v>
      </c>
      <c r="C69" s="122" t="s">
        <v>23</v>
      </c>
      <c r="D69" s="122" t="s">
        <v>24</v>
      </c>
      <c r="E69" s="122" t="s">
        <v>24</v>
      </c>
      <c r="F69" s="138" t="str">
        <f>'1'!K65</f>
        <v>нд</v>
      </c>
      <c r="G69" s="122" t="s">
        <v>24</v>
      </c>
      <c r="H69" s="122" t="s">
        <v>24</v>
      </c>
      <c r="I69" s="122" t="s">
        <v>24</v>
      </c>
      <c r="J69" s="122" t="s">
        <v>24</v>
      </c>
      <c r="K69" s="122" t="s">
        <v>24</v>
      </c>
      <c r="L69" s="122" t="s">
        <v>24</v>
      </c>
      <c r="M69" s="122" t="s">
        <v>24</v>
      </c>
      <c r="N69" s="122" t="s">
        <v>24</v>
      </c>
    </row>
    <row r="70" spans="1:14" s="148" customFormat="1" ht="47.25" x14ac:dyDescent="0.25">
      <c r="A70" s="122" t="s">
        <v>105</v>
      </c>
      <c r="B70" s="125" t="s">
        <v>106</v>
      </c>
      <c r="C70" s="122" t="s">
        <v>23</v>
      </c>
      <c r="D70" s="122" t="s">
        <v>24</v>
      </c>
      <c r="E70" s="122" t="s">
        <v>24</v>
      </c>
      <c r="F70" s="138" t="str">
        <f>'1'!K66</f>
        <v>нд</v>
      </c>
      <c r="G70" s="122" t="s">
        <v>24</v>
      </c>
      <c r="H70" s="122" t="s">
        <v>24</v>
      </c>
      <c r="I70" s="122" t="s">
        <v>24</v>
      </c>
      <c r="J70" s="122" t="s">
        <v>24</v>
      </c>
      <c r="K70" s="122" t="s">
        <v>24</v>
      </c>
      <c r="L70" s="122" t="s">
        <v>24</v>
      </c>
      <c r="M70" s="122" t="s">
        <v>24</v>
      </c>
      <c r="N70" s="122" t="s">
        <v>24</v>
      </c>
    </row>
    <row r="71" spans="1:14" s="148" customFormat="1" ht="47.25" x14ac:dyDescent="0.25">
      <c r="A71" s="122" t="s">
        <v>107</v>
      </c>
      <c r="B71" s="125" t="s">
        <v>108</v>
      </c>
      <c r="C71" s="122" t="s">
        <v>23</v>
      </c>
      <c r="D71" s="122" t="s">
        <v>24</v>
      </c>
      <c r="E71" s="122" t="s">
        <v>24</v>
      </c>
      <c r="F71" s="138" t="str">
        <f>'1'!K67</f>
        <v>нд</v>
      </c>
      <c r="G71" s="122" t="s">
        <v>24</v>
      </c>
      <c r="H71" s="122" t="s">
        <v>24</v>
      </c>
      <c r="I71" s="122" t="s">
        <v>24</v>
      </c>
      <c r="J71" s="122" t="s">
        <v>24</v>
      </c>
      <c r="K71" s="122" t="s">
        <v>24</v>
      </c>
      <c r="L71" s="122" t="s">
        <v>24</v>
      </c>
      <c r="M71" s="122" t="s">
        <v>24</v>
      </c>
      <c r="N71" s="122" t="s">
        <v>24</v>
      </c>
    </row>
    <row r="72" spans="1:14" s="148" customFormat="1" ht="63" x14ac:dyDescent="0.25">
      <c r="A72" s="122" t="s">
        <v>109</v>
      </c>
      <c r="B72" s="125" t="s">
        <v>110</v>
      </c>
      <c r="C72" s="122" t="s">
        <v>23</v>
      </c>
      <c r="D72" s="122" t="s">
        <v>24</v>
      </c>
      <c r="E72" s="122" t="s">
        <v>24</v>
      </c>
      <c r="F72" s="138" t="str">
        <f>'1'!K68</f>
        <v>нд</v>
      </c>
      <c r="G72" s="122" t="s">
        <v>24</v>
      </c>
      <c r="H72" s="122" t="s">
        <v>24</v>
      </c>
      <c r="I72" s="122" t="s">
        <v>24</v>
      </c>
      <c r="J72" s="122" t="s">
        <v>24</v>
      </c>
      <c r="K72" s="122" t="s">
        <v>24</v>
      </c>
      <c r="L72" s="122" t="s">
        <v>24</v>
      </c>
      <c r="M72" s="122" t="s">
        <v>24</v>
      </c>
      <c r="N72" s="122" t="s">
        <v>24</v>
      </c>
    </row>
    <row r="73" spans="1:14" s="148" customFormat="1" ht="63" x14ac:dyDescent="0.25">
      <c r="A73" s="122" t="s">
        <v>111</v>
      </c>
      <c r="B73" s="125" t="s">
        <v>112</v>
      </c>
      <c r="C73" s="122" t="s">
        <v>23</v>
      </c>
      <c r="D73" s="122" t="s">
        <v>24</v>
      </c>
      <c r="E73" s="122" t="s">
        <v>24</v>
      </c>
      <c r="F73" s="138" t="str">
        <f>'1'!K69</f>
        <v>нд</v>
      </c>
      <c r="G73" s="122" t="s">
        <v>24</v>
      </c>
      <c r="H73" s="122" t="s">
        <v>24</v>
      </c>
      <c r="I73" s="122" t="s">
        <v>24</v>
      </c>
      <c r="J73" s="122" t="s">
        <v>24</v>
      </c>
      <c r="K73" s="122" t="s">
        <v>24</v>
      </c>
      <c r="L73" s="122" t="s">
        <v>24</v>
      </c>
      <c r="M73" s="122" t="s">
        <v>24</v>
      </c>
      <c r="N73" s="122" t="s">
        <v>24</v>
      </c>
    </row>
    <row r="74" spans="1:14" ht="63" x14ac:dyDescent="0.2">
      <c r="A74" s="122" t="s">
        <v>113</v>
      </c>
      <c r="B74" s="125" t="s">
        <v>114</v>
      </c>
      <c r="C74" s="122" t="s">
        <v>23</v>
      </c>
      <c r="D74" s="122" t="s">
        <v>24</v>
      </c>
      <c r="E74" s="122" t="s">
        <v>24</v>
      </c>
      <c r="F74" s="138" t="str">
        <f>'1'!K70</f>
        <v>нд</v>
      </c>
      <c r="G74" s="122" t="s">
        <v>24</v>
      </c>
      <c r="H74" s="122" t="s">
        <v>24</v>
      </c>
      <c r="I74" s="122" t="s">
        <v>24</v>
      </c>
      <c r="J74" s="122" t="s">
        <v>24</v>
      </c>
      <c r="K74" s="122" t="s">
        <v>24</v>
      </c>
      <c r="L74" s="122" t="s">
        <v>24</v>
      </c>
      <c r="M74" s="122" t="s">
        <v>24</v>
      </c>
      <c r="N74" s="122" t="s">
        <v>24</v>
      </c>
    </row>
    <row r="75" spans="1:14" ht="63" x14ac:dyDescent="0.2">
      <c r="A75" s="122" t="s">
        <v>115</v>
      </c>
      <c r="B75" s="125" t="s">
        <v>116</v>
      </c>
      <c r="C75" s="122" t="s">
        <v>23</v>
      </c>
      <c r="D75" s="122" t="s">
        <v>24</v>
      </c>
      <c r="E75" s="122" t="s">
        <v>24</v>
      </c>
      <c r="F75" s="138" t="str">
        <f>'1'!K71</f>
        <v>нд</v>
      </c>
      <c r="G75" s="122" t="s">
        <v>24</v>
      </c>
      <c r="H75" s="122" t="s">
        <v>24</v>
      </c>
      <c r="I75" s="122" t="s">
        <v>24</v>
      </c>
      <c r="J75" s="122" t="s">
        <v>24</v>
      </c>
      <c r="K75" s="122" t="s">
        <v>24</v>
      </c>
      <c r="L75" s="122" t="s">
        <v>24</v>
      </c>
      <c r="M75" s="122" t="s">
        <v>24</v>
      </c>
      <c r="N75" s="122" t="s">
        <v>24</v>
      </c>
    </row>
    <row r="76" spans="1:14" ht="63" x14ac:dyDescent="0.2">
      <c r="A76" s="122" t="s">
        <v>117</v>
      </c>
      <c r="B76" s="125" t="s">
        <v>118</v>
      </c>
      <c r="C76" s="122" t="s">
        <v>23</v>
      </c>
      <c r="D76" s="122" t="s">
        <v>24</v>
      </c>
      <c r="E76" s="122" t="s">
        <v>24</v>
      </c>
      <c r="F76" s="138" t="str">
        <f>'1'!K72</f>
        <v>нд</v>
      </c>
      <c r="G76" s="122" t="s">
        <v>24</v>
      </c>
      <c r="H76" s="122" t="s">
        <v>24</v>
      </c>
      <c r="I76" s="122" t="s">
        <v>24</v>
      </c>
      <c r="J76" s="122" t="s">
        <v>24</v>
      </c>
      <c r="K76" s="122" t="s">
        <v>24</v>
      </c>
      <c r="L76" s="122" t="s">
        <v>24</v>
      </c>
      <c r="M76" s="122" t="s">
        <v>24</v>
      </c>
      <c r="N76" s="122" t="s">
        <v>24</v>
      </c>
    </row>
    <row r="77" spans="1:14" ht="47.25" x14ac:dyDescent="0.2">
      <c r="A77" s="122" t="s">
        <v>119</v>
      </c>
      <c r="B77" s="125" t="s">
        <v>120</v>
      </c>
      <c r="C77" s="122" t="s">
        <v>23</v>
      </c>
      <c r="D77" s="122" t="s">
        <v>24</v>
      </c>
      <c r="E77" s="122" t="s">
        <v>24</v>
      </c>
      <c r="F77" s="138" t="str">
        <f>'1'!K73</f>
        <v>нд</v>
      </c>
      <c r="G77" s="122" t="s">
        <v>24</v>
      </c>
      <c r="H77" s="122" t="s">
        <v>24</v>
      </c>
      <c r="I77" s="122" t="s">
        <v>24</v>
      </c>
      <c r="J77" s="122" t="s">
        <v>24</v>
      </c>
      <c r="K77" s="122" t="s">
        <v>24</v>
      </c>
      <c r="L77" s="122" t="s">
        <v>24</v>
      </c>
      <c r="M77" s="122" t="s">
        <v>24</v>
      </c>
      <c r="N77" s="122" t="s">
        <v>24</v>
      </c>
    </row>
    <row r="78" spans="1:14" ht="63" x14ac:dyDescent="0.2">
      <c r="A78" s="122" t="s">
        <v>121</v>
      </c>
      <c r="B78" s="125" t="s">
        <v>122</v>
      </c>
      <c r="C78" s="122" t="s">
        <v>23</v>
      </c>
      <c r="D78" s="122" t="s">
        <v>24</v>
      </c>
      <c r="E78" s="122" t="s">
        <v>24</v>
      </c>
      <c r="F78" s="138" t="str">
        <f>'1'!K74</f>
        <v>нд</v>
      </c>
      <c r="G78" s="122" t="s">
        <v>24</v>
      </c>
      <c r="H78" s="122" t="s">
        <v>24</v>
      </c>
      <c r="I78" s="122" t="s">
        <v>24</v>
      </c>
      <c r="J78" s="122" t="s">
        <v>24</v>
      </c>
      <c r="K78" s="122" t="s">
        <v>24</v>
      </c>
      <c r="L78" s="122" t="s">
        <v>24</v>
      </c>
      <c r="M78" s="122" t="s">
        <v>24</v>
      </c>
      <c r="N78" s="122" t="s">
        <v>24</v>
      </c>
    </row>
    <row r="79" spans="1:14" ht="94.5" x14ac:dyDescent="0.2">
      <c r="A79" s="122" t="s">
        <v>123</v>
      </c>
      <c r="B79" s="125" t="s">
        <v>124</v>
      </c>
      <c r="C79" s="122" t="s">
        <v>23</v>
      </c>
      <c r="D79" s="122" t="s">
        <v>24</v>
      </c>
      <c r="E79" s="122" t="s">
        <v>24</v>
      </c>
      <c r="F79" s="138" t="str">
        <f>'1'!K75</f>
        <v>нд</v>
      </c>
      <c r="G79" s="122" t="s">
        <v>24</v>
      </c>
      <c r="H79" s="122" t="s">
        <v>24</v>
      </c>
      <c r="I79" s="122" t="s">
        <v>24</v>
      </c>
      <c r="J79" s="122" t="s">
        <v>24</v>
      </c>
      <c r="K79" s="122" t="s">
        <v>24</v>
      </c>
      <c r="L79" s="122" t="s">
        <v>24</v>
      </c>
      <c r="M79" s="122" t="s">
        <v>24</v>
      </c>
      <c r="N79" s="122" t="s">
        <v>24</v>
      </c>
    </row>
    <row r="80" spans="1:14" ht="78.75" x14ac:dyDescent="0.2">
      <c r="A80" s="122" t="s">
        <v>125</v>
      </c>
      <c r="B80" s="125" t="s">
        <v>126</v>
      </c>
      <c r="C80" s="122" t="s">
        <v>23</v>
      </c>
      <c r="D80" s="122" t="s">
        <v>24</v>
      </c>
      <c r="E80" s="122" t="s">
        <v>24</v>
      </c>
      <c r="F80" s="138" t="str">
        <f>'1'!K76</f>
        <v>нд</v>
      </c>
      <c r="G80" s="122" t="s">
        <v>24</v>
      </c>
      <c r="H80" s="122" t="s">
        <v>24</v>
      </c>
      <c r="I80" s="122" t="s">
        <v>24</v>
      </c>
      <c r="J80" s="122" t="s">
        <v>24</v>
      </c>
      <c r="K80" s="122" t="s">
        <v>24</v>
      </c>
      <c r="L80" s="122" t="s">
        <v>24</v>
      </c>
      <c r="M80" s="122" t="s">
        <v>24</v>
      </c>
      <c r="N80" s="122" t="s">
        <v>24</v>
      </c>
    </row>
    <row r="81" spans="1:14" ht="78.75" x14ac:dyDescent="0.2">
      <c r="A81" s="122" t="s">
        <v>127</v>
      </c>
      <c r="B81" s="125" t="s">
        <v>128</v>
      </c>
      <c r="C81" s="122" t="s">
        <v>23</v>
      </c>
      <c r="D81" s="122" t="s">
        <v>24</v>
      </c>
      <c r="E81" s="122" t="s">
        <v>24</v>
      </c>
      <c r="F81" s="138" t="str">
        <f>'1'!K77</f>
        <v>нд</v>
      </c>
      <c r="G81" s="122" t="s">
        <v>24</v>
      </c>
      <c r="H81" s="122" t="s">
        <v>24</v>
      </c>
      <c r="I81" s="122" t="s">
        <v>24</v>
      </c>
      <c r="J81" s="122" t="s">
        <v>24</v>
      </c>
      <c r="K81" s="122" t="s">
        <v>24</v>
      </c>
      <c r="L81" s="122" t="s">
        <v>24</v>
      </c>
      <c r="M81" s="122" t="s">
        <v>24</v>
      </c>
      <c r="N81" s="122" t="s">
        <v>24</v>
      </c>
    </row>
    <row r="82" spans="1:14" ht="47.25" x14ac:dyDescent="0.2">
      <c r="A82" s="122" t="s">
        <v>129</v>
      </c>
      <c r="B82" s="125" t="s">
        <v>130</v>
      </c>
      <c r="C82" s="122" t="s">
        <v>23</v>
      </c>
      <c r="D82" s="122" t="s">
        <v>24</v>
      </c>
      <c r="E82" s="122" t="s">
        <v>24</v>
      </c>
      <c r="F82" s="138" t="str">
        <f>'1'!K78</f>
        <v>нд</v>
      </c>
      <c r="G82" s="122" t="s">
        <v>24</v>
      </c>
      <c r="H82" s="122" t="s">
        <v>24</v>
      </c>
      <c r="I82" s="122" t="s">
        <v>24</v>
      </c>
      <c r="J82" s="122" t="s">
        <v>24</v>
      </c>
      <c r="K82" s="122" t="s">
        <v>24</v>
      </c>
      <c r="L82" s="122" t="s">
        <v>24</v>
      </c>
      <c r="M82" s="122" t="s">
        <v>24</v>
      </c>
      <c r="N82" s="122" t="s">
        <v>24</v>
      </c>
    </row>
    <row r="83" spans="1:14" ht="63" x14ac:dyDescent="0.2">
      <c r="A83" s="123" t="s">
        <v>131</v>
      </c>
      <c r="B83" s="125" t="s">
        <v>132</v>
      </c>
      <c r="C83" s="122" t="s">
        <v>23</v>
      </c>
      <c r="D83" s="122" t="s">
        <v>24</v>
      </c>
      <c r="E83" s="122" t="s">
        <v>24</v>
      </c>
      <c r="F83" s="138" t="str">
        <f>'1'!K79</f>
        <v>нд</v>
      </c>
      <c r="G83" s="122" t="s">
        <v>24</v>
      </c>
      <c r="H83" s="122" t="s">
        <v>24</v>
      </c>
      <c r="I83" s="122" t="s">
        <v>24</v>
      </c>
      <c r="J83" s="122" t="s">
        <v>24</v>
      </c>
      <c r="K83" s="122" t="s">
        <v>24</v>
      </c>
      <c r="L83" s="122" t="s">
        <v>24</v>
      </c>
      <c r="M83" s="122" t="s">
        <v>24</v>
      </c>
      <c r="N83" s="122" t="s">
        <v>24</v>
      </c>
    </row>
    <row r="84" spans="1:14" ht="31.5" x14ac:dyDescent="0.2">
      <c r="A84" s="122" t="s">
        <v>133</v>
      </c>
      <c r="B84" s="125" t="s">
        <v>134</v>
      </c>
      <c r="C84" s="122" t="s">
        <v>23</v>
      </c>
      <c r="D84" s="122" t="s">
        <v>24</v>
      </c>
      <c r="E84" s="122" t="s">
        <v>24</v>
      </c>
      <c r="F84" s="138">
        <f>'1'!K80</f>
        <v>341.57146546400003</v>
      </c>
      <c r="G84" s="122" t="s">
        <v>24</v>
      </c>
      <c r="H84" s="122" t="s">
        <v>24</v>
      </c>
      <c r="I84" s="122" t="s">
        <v>24</v>
      </c>
      <c r="J84" s="122" t="s">
        <v>24</v>
      </c>
      <c r="K84" s="122" t="s">
        <v>24</v>
      </c>
      <c r="L84" s="122" t="s">
        <v>24</v>
      </c>
      <c r="M84" s="122" t="s">
        <v>24</v>
      </c>
      <c r="N84" s="122" t="s">
        <v>24</v>
      </c>
    </row>
    <row r="85" spans="1:14" ht="31.5" x14ac:dyDescent="0.2">
      <c r="A85" s="122" t="s">
        <v>135</v>
      </c>
      <c r="B85" s="125" t="s">
        <v>136</v>
      </c>
      <c r="C85" s="122" t="s">
        <v>23</v>
      </c>
      <c r="D85" s="138">
        <f>SUM(D86:D89)</f>
        <v>0</v>
      </c>
      <c r="E85" s="138">
        <f>SUM(E86:E89)</f>
        <v>0</v>
      </c>
      <c r="F85" s="138">
        <f>'1'!K81</f>
        <v>102.852</v>
      </c>
      <c r="G85" s="138">
        <f t="shared" ref="G85:N85" si="4">SUM(G86:G89)</f>
        <v>0</v>
      </c>
      <c r="H85" s="138">
        <f t="shared" si="4"/>
        <v>0</v>
      </c>
      <c r="I85" s="138">
        <f t="shared" si="4"/>
        <v>0</v>
      </c>
      <c r="J85" s="138">
        <f t="shared" si="4"/>
        <v>0</v>
      </c>
      <c r="K85" s="138">
        <f t="shared" si="4"/>
        <v>0</v>
      </c>
      <c r="L85" s="138">
        <f t="shared" si="4"/>
        <v>0</v>
      </c>
      <c r="M85" s="138">
        <f t="shared" si="4"/>
        <v>0</v>
      </c>
      <c r="N85" s="138">
        <f t="shared" si="4"/>
        <v>0</v>
      </c>
    </row>
    <row r="86" spans="1:14" ht="63" x14ac:dyDescent="0.2">
      <c r="A86" s="194" t="s">
        <v>137</v>
      </c>
      <c r="B86" s="195" t="s">
        <v>450</v>
      </c>
      <c r="C86" s="97" t="s">
        <v>451</v>
      </c>
      <c r="D86" s="120" t="s">
        <v>24</v>
      </c>
      <c r="E86" s="120" t="s">
        <v>24</v>
      </c>
      <c r="F86" s="138" t="str">
        <f>'1'!K82</f>
        <v>нд</v>
      </c>
      <c r="G86" s="120" t="s">
        <v>24</v>
      </c>
      <c r="H86" s="120" t="s">
        <v>24</v>
      </c>
      <c r="I86" s="120" t="s">
        <v>24</v>
      </c>
      <c r="J86" s="120" t="s">
        <v>24</v>
      </c>
      <c r="K86" s="120" t="s">
        <v>24</v>
      </c>
      <c r="L86" s="120" t="s">
        <v>24</v>
      </c>
      <c r="M86" s="120" t="s">
        <v>24</v>
      </c>
      <c r="N86" s="120" t="s">
        <v>24</v>
      </c>
    </row>
    <row r="87" spans="1:14" ht="15.75" x14ac:dyDescent="0.2">
      <c r="A87" s="194" t="s">
        <v>138</v>
      </c>
      <c r="B87" s="195" t="s">
        <v>473</v>
      </c>
      <c r="C87" s="97" t="s">
        <v>482</v>
      </c>
      <c r="D87" s="120" t="s">
        <v>24</v>
      </c>
      <c r="E87" s="120" t="s">
        <v>24</v>
      </c>
      <c r="F87" s="138" t="str">
        <f>'1'!K83</f>
        <v>нд</v>
      </c>
      <c r="G87" s="120" t="s">
        <v>24</v>
      </c>
      <c r="H87" s="120" t="s">
        <v>24</v>
      </c>
      <c r="I87" s="120" t="s">
        <v>24</v>
      </c>
      <c r="J87" s="120" t="s">
        <v>24</v>
      </c>
      <c r="K87" s="120" t="s">
        <v>24</v>
      </c>
      <c r="L87" s="120" t="s">
        <v>24</v>
      </c>
      <c r="M87" s="120" t="s">
        <v>24</v>
      </c>
      <c r="N87" s="120" t="s">
        <v>24</v>
      </c>
    </row>
    <row r="88" spans="1:14" ht="15.75" x14ac:dyDescent="0.2">
      <c r="A88" s="194" t="s">
        <v>460</v>
      </c>
      <c r="B88" s="195" t="s">
        <v>474</v>
      </c>
      <c r="C88" s="97" t="s">
        <v>483</v>
      </c>
      <c r="D88" s="120" t="s">
        <v>24</v>
      </c>
      <c r="E88" s="120" t="s">
        <v>24</v>
      </c>
      <c r="F88" s="138" t="str">
        <f>'1'!K84</f>
        <v>нд</v>
      </c>
      <c r="G88" s="120" t="s">
        <v>24</v>
      </c>
      <c r="H88" s="120" t="s">
        <v>24</v>
      </c>
      <c r="I88" s="120" t="s">
        <v>24</v>
      </c>
      <c r="J88" s="120" t="s">
        <v>24</v>
      </c>
      <c r="K88" s="120" t="s">
        <v>24</v>
      </c>
      <c r="L88" s="120" t="s">
        <v>24</v>
      </c>
      <c r="M88" s="120" t="s">
        <v>24</v>
      </c>
      <c r="N88" s="120" t="s">
        <v>24</v>
      </c>
    </row>
    <row r="89" spans="1:14" ht="15.75" x14ac:dyDescent="0.2">
      <c r="A89" s="194" t="s">
        <v>461</v>
      </c>
      <c r="B89" s="195" t="s">
        <v>498</v>
      </c>
      <c r="C89" s="97" t="s">
        <v>499</v>
      </c>
      <c r="D89" s="120" t="s">
        <v>24</v>
      </c>
      <c r="E89" s="120" t="s">
        <v>24</v>
      </c>
      <c r="F89" s="138">
        <f>'1'!K85</f>
        <v>102.852</v>
      </c>
      <c r="G89" s="120"/>
      <c r="H89" s="120"/>
      <c r="I89" s="120"/>
      <c r="J89" s="120"/>
      <c r="K89" s="120"/>
      <c r="L89" s="120"/>
      <c r="M89" s="120"/>
      <c r="N89" s="120"/>
    </row>
    <row r="90" spans="1:14" ht="31.5" x14ac:dyDescent="0.2">
      <c r="A90" s="122" t="s">
        <v>139</v>
      </c>
      <c r="B90" s="125" t="s">
        <v>140</v>
      </c>
      <c r="C90" s="122" t="s">
        <v>23</v>
      </c>
      <c r="D90" s="122" t="str">
        <f>+D91</f>
        <v>нд</v>
      </c>
      <c r="E90" s="122" t="str">
        <f t="shared" ref="E90:N90" si="5">+E91</f>
        <v>нд</v>
      </c>
      <c r="F90" s="138">
        <f>'1'!K86</f>
        <v>204.76673</v>
      </c>
      <c r="G90" s="122" t="str">
        <f t="shared" si="5"/>
        <v>нд</v>
      </c>
      <c r="H90" s="122" t="str">
        <f t="shared" si="5"/>
        <v>нд</v>
      </c>
      <c r="I90" s="122" t="str">
        <f t="shared" si="5"/>
        <v>нд</v>
      </c>
      <c r="J90" s="122" t="str">
        <f t="shared" si="5"/>
        <v>нд</v>
      </c>
      <c r="K90" s="122" t="str">
        <f t="shared" si="5"/>
        <v>нд</v>
      </c>
      <c r="L90" s="122" t="str">
        <f t="shared" si="5"/>
        <v>нд</v>
      </c>
      <c r="M90" s="122" t="str">
        <f t="shared" si="5"/>
        <v>нд</v>
      </c>
      <c r="N90" s="122" t="str">
        <f t="shared" si="5"/>
        <v>нд</v>
      </c>
    </row>
    <row r="91" spans="1:14" ht="47.25" x14ac:dyDescent="0.2">
      <c r="A91" s="120" t="s">
        <v>141</v>
      </c>
      <c r="B91" s="220" t="s">
        <v>142</v>
      </c>
      <c r="C91" s="120" t="s">
        <v>143</v>
      </c>
      <c r="D91" s="120" t="s">
        <v>24</v>
      </c>
      <c r="E91" s="120" t="s">
        <v>24</v>
      </c>
      <c r="F91" s="138">
        <f>'1'!K87</f>
        <v>204.76673</v>
      </c>
      <c r="G91" s="120" t="s">
        <v>24</v>
      </c>
      <c r="H91" s="120" t="s">
        <v>24</v>
      </c>
      <c r="I91" s="120" t="s">
        <v>24</v>
      </c>
      <c r="J91" s="120" t="s">
        <v>24</v>
      </c>
      <c r="K91" s="120" t="s">
        <v>24</v>
      </c>
      <c r="L91" s="120" t="s">
        <v>24</v>
      </c>
      <c r="M91" s="120" t="s">
        <v>24</v>
      </c>
      <c r="N91" s="120" t="s">
        <v>24</v>
      </c>
    </row>
    <row r="92" spans="1:14" ht="31.5" x14ac:dyDescent="0.2">
      <c r="A92" s="122" t="s">
        <v>144</v>
      </c>
      <c r="B92" s="125" t="s">
        <v>145</v>
      </c>
      <c r="C92" s="122" t="s">
        <v>23</v>
      </c>
      <c r="D92" s="122" t="s">
        <v>24</v>
      </c>
      <c r="E92" s="122" t="s">
        <v>24</v>
      </c>
      <c r="F92" s="138" t="str">
        <f>'1'!K88</f>
        <v>нд</v>
      </c>
      <c r="G92" s="122" t="s">
        <v>24</v>
      </c>
      <c r="H92" s="122" t="s">
        <v>24</v>
      </c>
      <c r="I92" s="122" t="s">
        <v>24</v>
      </c>
      <c r="J92" s="122" t="s">
        <v>24</v>
      </c>
      <c r="K92" s="122" t="s">
        <v>24</v>
      </c>
      <c r="L92" s="122" t="s">
        <v>24</v>
      </c>
      <c r="M92" s="122" t="s">
        <v>24</v>
      </c>
      <c r="N92" s="122" t="s">
        <v>24</v>
      </c>
    </row>
    <row r="93" spans="1:14" ht="47.25" x14ac:dyDescent="0.2">
      <c r="A93" s="122" t="s">
        <v>146</v>
      </c>
      <c r="B93" s="125" t="s">
        <v>147</v>
      </c>
      <c r="C93" s="122" t="s">
        <v>23</v>
      </c>
      <c r="D93" s="138">
        <f>SUM(D94:D99)</f>
        <v>0</v>
      </c>
      <c r="E93" s="138">
        <f>SUM(E94:E99)</f>
        <v>0</v>
      </c>
      <c r="F93" s="138">
        <f>'1'!K89</f>
        <v>18.512577360000002</v>
      </c>
      <c r="G93" s="138">
        <f t="shared" ref="G93:N93" si="6">SUM(G94:G99)</f>
        <v>0</v>
      </c>
      <c r="H93" s="138">
        <f t="shared" si="6"/>
        <v>0</v>
      </c>
      <c r="I93" s="138">
        <f t="shared" si="6"/>
        <v>0</v>
      </c>
      <c r="J93" s="138">
        <f t="shared" si="6"/>
        <v>0</v>
      </c>
      <c r="K93" s="138">
        <f t="shared" si="6"/>
        <v>0</v>
      </c>
      <c r="L93" s="138">
        <f t="shared" si="6"/>
        <v>0</v>
      </c>
      <c r="M93" s="138">
        <f t="shared" si="6"/>
        <v>0</v>
      </c>
      <c r="N93" s="138">
        <f t="shared" si="6"/>
        <v>0</v>
      </c>
    </row>
    <row r="94" spans="1:14" ht="47.25" x14ac:dyDescent="0.2">
      <c r="A94" s="194" t="s">
        <v>148</v>
      </c>
      <c r="B94" s="195" t="s">
        <v>171</v>
      </c>
      <c r="C94" s="97" t="s">
        <v>172</v>
      </c>
      <c r="D94" s="120" t="s">
        <v>24</v>
      </c>
      <c r="E94" s="120" t="s">
        <v>24</v>
      </c>
      <c r="F94" s="138" t="str">
        <f>'1'!K90</f>
        <v>нд</v>
      </c>
      <c r="G94" s="120" t="s">
        <v>24</v>
      </c>
      <c r="H94" s="120" t="s">
        <v>24</v>
      </c>
      <c r="I94" s="120" t="s">
        <v>24</v>
      </c>
      <c r="J94" s="120" t="s">
        <v>24</v>
      </c>
      <c r="K94" s="120" t="s">
        <v>24</v>
      </c>
      <c r="L94" s="120" t="s">
        <v>24</v>
      </c>
      <c r="M94" s="120" t="s">
        <v>24</v>
      </c>
      <c r="N94" s="120" t="s">
        <v>24</v>
      </c>
    </row>
    <row r="95" spans="1:14" ht="15.75" x14ac:dyDescent="0.2">
      <c r="A95" s="194" t="s">
        <v>149</v>
      </c>
      <c r="B95" s="195" t="s">
        <v>173</v>
      </c>
      <c r="C95" s="97" t="s">
        <v>174</v>
      </c>
      <c r="D95" s="120" t="s">
        <v>24</v>
      </c>
      <c r="E95" s="120" t="s">
        <v>24</v>
      </c>
      <c r="F95" s="138" t="str">
        <f>'1'!K91</f>
        <v>нд</v>
      </c>
      <c r="G95" s="120" t="s">
        <v>24</v>
      </c>
      <c r="H95" s="120" t="s">
        <v>24</v>
      </c>
      <c r="I95" s="120" t="s">
        <v>24</v>
      </c>
      <c r="J95" s="120" t="s">
        <v>24</v>
      </c>
      <c r="K95" s="120" t="s">
        <v>24</v>
      </c>
      <c r="L95" s="120" t="s">
        <v>24</v>
      </c>
      <c r="M95" s="120" t="s">
        <v>24</v>
      </c>
      <c r="N95" s="120" t="s">
        <v>24</v>
      </c>
    </row>
    <row r="96" spans="1:14" ht="15.75" x14ac:dyDescent="0.2">
      <c r="A96" s="194" t="s">
        <v>150</v>
      </c>
      <c r="B96" s="195" t="s">
        <v>472</v>
      </c>
      <c r="C96" s="97" t="s">
        <v>481</v>
      </c>
      <c r="D96" s="120" t="s">
        <v>24</v>
      </c>
      <c r="E96" s="120" t="s">
        <v>24</v>
      </c>
      <c r="F96" s="138" t="str">
        <f>'1'!K92</f>
        <v>нд</v>
      </c>
      <c r="G96" s="120" t="s">
        <v>24</v>
      </c>
      <c r="H96" s="120" t="s">
        <v>24</v>
      </c>
      <c r="I96" s="120" t="s">
        <v>24</v>
      </c>
      <c r="J96" s="120" t="s">
        <v>24</v>
      </c>
      <c r="K96" s="120" t="s">
        <v>24</v>
      </c>
      <c r="L96" s="120" t="s">
        <v>24</v>
      </c>
      <c r="M96" s="120" t="s">
        <v>24</v>
      </c>
      <c r="N96" s="120" t="s">
        <v>24</v>
      </c>
    </row>
    <row r="97" spans="1:14" ht="15.75" x14ac:dyDescent="0.2">
      <c r="A97" s="194" t="s">
        <v>151</v>
      </c>
      <c r="B97" s="195" t="s">
        <v>500</v>
      </c>
      <c r="C97" s="194" t="s">
        <v>501</v>
      </c>
      <c r="D97" s="120" t="s">
        <v>24</v>
      </c>
      <c r="E97" s="120" t="s">
        <v>24</v>
      </c>
      <c r="F97" s="138">
        <f>'1'!K93</f>
        <v>2.3485773600000002</v>
      </c>
      <c r="G97" s="120" t="s">
        <v>24</v>
      </c>
      <c r="H97" s="120" t="s">
        <v>24</v>
      </c>
      <c r="I97" s="120" t="s">
        <v>24</v>
      </c>
      <c r="J97" s="120" t="s">
        <v>24</v>
      </c>
      <c r="K97" s="120" t="s">
        <v>24</v>
      </c>
      <c r="L97" s="120" t="s">
        <v>24</v>
      </c>
      <c r="M97" s="120" t="s">
        <v>24</v>
      </c>
      <c r="N97" s="120" t="s">
        <v>24</v>
      </c>
    </row>
    <row r="98" spans="1:14" ht="78.75" x14ac:dyDescent="0.2">
      <c r="A98" s="194" t="s">
        <v>152</v>
      </c>
      <c r="B98" s="195" t="s">
        <v>502</v>
      </c>
      <c r="C98" s="194" t="s">
        <v>503</v>
      </c>
      <c r="D98" s="120" t="s">
        <v>24</v>
      </c>
      <c r="E98" s="120" t="s">
        <v>24</v>
      </c>
      <c r="F98" s="138">
        <f>'1'!K94</f>
        <v>2.2200000000000002</v>
      </c>
      <c r="G98" s="120" t="s">
        <v>24</v>
      </c>
      <c r="H98" s="120" t="s">
        <v>24</v>
      </c>
      <c r="I98" s="120" t="s">
        <v>24</v>
      </c>
      <c r="J98" s="120" t="s">
        <v>24</v>
      </c>
      <c r="K98" s="120" t="s">
        <v>24</v>
      </c>
      <c r="L98" s="120" t="s">
        <v>24</v>
      </c>
      <c r="M98" s="120" t="s">
        <v>24</v>
      </c>
      <c r="N98" s="120" t="s">
        <v>24</v>
      </c>
    </row>
    <row r="99" spans="1:14" ht="31.5" x14ac:dyDescent="0.2">
      <c r="A99" s="194" t="s">
        <v>153</v>
      </c>
      <c r="B99" s="195" t="s">
        <v>504</v>
      </c>
      <c r="C99" s="194" t="s">
        <v>505</v>
      </c>
      <c r="D99" s="120" t="s">
        <v>24</v>
      </c>
      <c r="E99" s="120" t="s">
        <v>24</v>
      </c>
      <c r="F99" s="138">
        <f>'1'!K95</f>
        <v>13.944000000000001</v>
      </c>
      <c r="G99" s="120" t="s">
        <v>24</v>
      </c>
      <c r="H99" s="120" t="s">
        <v>24</v>
      </c>
      <c r="I99" s="120" t="s">
        <v>24</v>
      </c>
      <c r="J99" s="120" t="s">
        <v>24</v>
      </c>
      <c r="K99" s="120" t="s">
        <v>24</v>
      </c>
      <c r="L99" s="120" t="s">
        <v>24</v>
      </c>
      <c r="M99" s="120" t="s">
        <v>24</v>
      </c>
      <c r="N99" s="120" t="s">
        <v>24</v>
      </c>
    </row>
    <row r="100" spans="1:14" ht="31.5" x14ac:dyDescent="0.2">
      <c r="A100" s="122" t="s">
        <v>154</v>
      </c>
      <c r="B100" s="125" t="s">
        <v>155</v>
      </c>
      <c r="C100" s="122" t="s">
        <v>23</v>
      </c>
      <c r="D100" s="138">
        <f>SUM(D101:D102)</f>
        <v>0</v>
      </c>
      <c r="E100" s="138">
        <f>SUM(E101:E102)</f>
        <v>0</v>
      </c>
      <c r="F100" s="138">
        <f>'1'!K96</f>
        <v>4.187543604</v>
      </c>
      <c r="G100" s="138">
        <f t="shared" ref="G100:N100" si="7">SUM(G101:G102)</f>
        <v>0</v>
      </c>
      <c r="H100" s="138">
        <f t="shared" si="7"/>
        <v>0</v>
      </c>
      <c r="I100" s="138">
        <f t="shared" si="7"/>
        <v>0</v>
      </c>
      <c r="J100" s="138">
        <f t="shared" si="7"/>
        <v>0</v>
      </c>
      <c r="K100" s="138">
        <f t="shared" si="7"/>
        <v>0</v>
      </c>
      <c r="L100" s="138">
        <f t="shared" si="7"/>
        <v>0</v>
      </c>
      <c r="M100" s="138">
        <f t="shared" si="7"/>
        <v>0</v>
      </c>
      <c r="N100" s="138">
        <f t="shared" si="7"/>
        <v>0</v>
      </c>
    </row>
    <row r="101" spans="1:14" ht="63" x14ac:dyDescent="0.2">
      <c r="A101" s="97" t="s">
        <v>156</v>
      </c>
      <c r="B101" s="195" t="s">
        <v>175</v>
      </c>
      <c r="C101" s="97" t="s">
        <v>176</v>
      </c>
      <c r="D101" s="120" t="s">
        <v>24</v>
      </c>
      <c r="E101" s="120" t="s">
        <v>24</v>
      </c>
      <c r="F101" s="138">
        <f>'1'!K97</f>
        <v>4.187543604</v>
      </c>
      <c r="G101" s="120" t="s">
        <v>24</v>
      </c>
      <c r="H101" s="120" t="s">
        <v>24</v>
      </c>
      <c r="I101" s="120" t="s">
        <v>24</v>
      </c>
      <c r="J101" s="120" t="s">
        <v>24</v>
      </c>
      <c r="K101" s="120" t="s">
        <v>24</v>
      </c>
      <c r="L101" s="120" t="s">
        <v>24</v>
      </c>
      <c r="M101" s="120" t="s">
        <v>24</v>
      </c>
      <c r="N101" s="120" t="s">
        <v>24</v>
      </c>
    </row>
    <row r="102" spans="1:14" ht="63" x14ac:dyDescent="0.2">
      <c r="A102" s="97" t="s">
        <v>157</v>
      </c>
      <c r="B102" s="195" t="s">
        <v>452</v>
      </c>
      <c r="C102" s="120" t="s">
        <v>453</v>
      </c>
      <c r="D102" s="120" t="s">
        <v>24</v>
      </c>
      <c r="E102" s="120" t="s">
        <v>24</v>
      </c>
      <c r="F102" s="138" t="str">
        <f>'1'!K98</f>
        <v>нд</v>
      </c>
      <c r="G102" s="120" t="s">
        <v>24</v>
      </c>
      <c r="H102" s="120" t="s">
        <v>24</v>
      </c>
      <c r="I102" s="120" t="s">
        <v>24</v>
      </c>
      <c r="J102" s="120" t="s">
        <v>24</v>
      </c>
      <c r="K102" s="120" t="s">
        <v>24</v>
      </c>
      <c r="L102" s="120" t="s">
        <v>24</v>
      </c>
      <c r="M102" s="120" t="s">
        <v>24</v>
      </c>
      <c r="N102" s="120" t="s">
        <v>24</v>
      </c>
    </row>
    <row r="103" spans="1:14" ht="47.25" x14ac:dyDescent="0.2">
      <c r="A103" s="122" t="s">
        <v>158</v>
      </c>
      <c r="B103" s="125" t="s">
        <v>159</v>
      </c>
      <c r="C103" s="122" t="s">
        <v>23</v>
      </c>
      <c r="D103" s="138">
        <f>SUM(D108:D114)</f>
        <v>0</v>
      </c>
      <c r="E103" s="138">
        <f t="shared" ref="E103:N103" si="8">SUM(E108:E114)</f>
        <v>0</v>
      </c>
      <c r="F103" s="138">
        <f>'1'!K99</f>
        <v>11.2526145</v>
      </c>
      <c r="G103" s="138">
        <f t="shared" si="8"/>
        <v>0</v>
      </c>
      <c r="H103" s="138">
        <f t="shared" si="8"/>
        <v>0</v>
      </c>
      <c r="I103" s="138">
        <f t="shared" si="8"/>
        <v>0</v>
      </c>
      <c r="J103" s="138">
        <f t="shared" si="8"/>
        <v>0</v>
      </c>
      <c r="K103" s="138">
        <f t="shared" si="8"/>
        <v>0</v>
      </c>
      <c r="L103" s="138">
        <f t="shared" si="8"/>
        <v>0</v>
      </c>
      <c r="M103" s="138">
        <f t="shared" si="8"/>
        <v>0</v>
      </c>
      <c r="N103" s="138">
        <f t="shared" si="8"/>
        <v>0</v>
      </c>
    </row>
    <row r="104" spans="1:14" ht="31.5" x14ac:dyDescent="0.2">
      <c r="A104" s="97" t="s">
        <v>160</v>
      </c>
      <c r="B104" s="195" t="s">
        <v>454</v>
      </c>
      <c r="C104" s="97" t="s">
        <v>458</v>
      </c>
      <c r="D104" s="120" t="s">
        <v>24</v>
      </c>
      <c r="E104" s="120" t="s">
        <v>24</v>
      </c>
      <c r="F104" s="138" t="str">
        <f>'1'!K100</f>
        <v>нд</v>
      </c>
      <c r="G104" s="120" t="s">
        <v>24</v>
      </c>
      <c r="H104" s="120" t="s">
        <v>24</v>
      </c>
      <c r="I104" s="120" t="s">
        <v>24</v>
      </c>
      <c r="J104" s="120" t="s">
        <v>24</v>
      </c>
      <c r="K104" s="120" t="s">
        <v>24</v>
      </c>
      <c r="L104" s="120" t="s">
        <v>24</v>
      </c>
      <c r="M104" s="120" t="s">
        <v>24</v>
      </c>
      <c r="N104" s="120" t="s">
        <v>24</v>
      </c>
    </row>
    <row r="105" spans="1:14" ht="47.25" x14ac:dyDescent="0.2">
      <c r="A105" s="97" t="s">
        <v>161</v>
      </c>
      <c r="B105" s="195" t="s">
        <v>455</v>
      </c>
      <c r="C105" s="97" t="s">
        <v>459</v>
      </c>
      <c r="D105" s="120" t="s">
        <v>24</v>
      </c>
      <c r="E105" s="120" t="s">
        <v>24</v>
      </c>
      <c r="F105" s="138" t="str">
        <f>'1'!K101</f>
        <v>нд</v>
      </c>
      <c r="G105" s="120" t="s">
        <v>24</v>
      </c>
      <c r="H105" s="120" t="s">
        <v>24</v>
      </c>
      <c r="I105" s="120" t="s">
        <v>24</v>
      </c>
      <c r="J105" s="120" t="s">
        <v>24</v>
      </c>
      <c r="K105" s="120" t="s">
        <v>24</v>
      </c>
      <c r="L105" s="120" t="s">
        <v>24</v>
      </c>
      <c r="M105" s="120" t="s">
        <v>24</v>
      </c>
      <c r="N105" s="120" t="s">
        <v>24</v>
      </c>
    </row>
    <row r="106" spans="1:14" ht="47.25" x14ac:dyDescent="0.2">
      <c r="A106" s="97" t="s">
        <v>162</v>
      </c>
      <c r="B106" s="195" t="s">
        <v>177</v>
      </c>
      <c r="C106" s="97" t="s">
        <v>178</v>
      </c>
      <c r="D106" s="120" t="s">
        <v>24</v>
      </c>
      <c r="E106" s="120" t="s">
        <v>24</v>
      </c>
      <c r="F106" s="138" t="str">
        <f>'1'!K102</f>
        <v>нд</v>
      </c>
      <c r="G106" s="120" t="s">
        <v>24</v>
      </c>
      <c r="H106" s="120" t="s">
        <v>24</v>
      </c>
      <c r="I106" s="120" t="s">
        <v>24</v>
      </c>
      <c r="J106" s="120" t="s">
        <v>24</v>
      </c>
      <c r="K106" s="120" t="s">
        <v>24</v>
      </c>
      <c r="L106" s="120" t="s">
        <v>24</v>
      </c>
      <c r="M106" s="120" t="s">
        <v>24</v>
      </c>
      <c r="N106" s="120" t="s">
        <v>24</v>
      </c>
    </row>
    <row r="107" spans="1:14" ht="31.5" x14ac:dyDescent="0.2">
      <c r="A107" s="97" t="s">
        <v>456</v>
      </c>
      <c r="B107" s="195" t="s">
        <v>466</v>
      </c>
      <c r="C107" s="97" t="s">
        <v>469</v>
      </c>
      <c r="D107" s="120" t="s">
        <v>24</v>
      </c>
      <c r="E107" s="120" t="s">
        <v>24</v>
      </c>
      <c r="F107" s="138">
        <f>'1'!K103</f>
        <v>0.16600000000000001</v>
      </c>
      <c r="G107" s="120" t="s">
        <v>24</v>
      </c>
      <c r="H107" s="120" t="s">
        <v>24</v>
      </c>
      <c r="I107" s="120" t="s">
        <v>24</v>
      </c>
      <c r="J107" s="120" t="s">
        <v>24</v>
      </c>
      <c r="K107" s="120" t="s">
        <v>24</v>
      </c>
      <c r="L107" s="120" t="s">
        <v>24</v>
      </c>
      <c r="M107" s="120" t="s">
        <v>24</v>
      </c>
      <c r="N107" s="120" t="s">
        <v>24</v>
      </c>
    </row>
    <row r="108" spans="1:14" ht="15.75" x14ac:dyDescent="0.2">
      <c r="A108" s="97" t="s">
        <v>457</v>
      </c>
      <c r="B108" s="195" t="s">
        <v>467</v>
      </c>
      <c r="C108" s="97" t="s">
        <v>470</v>
      </c>
      <c r="D108" s="120" t="s">
        <v>24</v>
      </c>
      <c r="E108" s="120" t="s">
        <v>24</v>
      </c>
      <c r="F108" s="138" t="str">
        <f>'1'!K104</f>
        <v>нд</v>
      </c>
      <c r="G108" s="120" t="s">
        <v>24</v>
      </c>
      <c r="H108" s="120" t="s">
        <v>24</v>
      </c>
      <c r="I108" s="120" t="s">
        <v>24</v>
      </c>
      <c r="J108" s="120" t="s">
        <v>24</v>
      </c>
      <c r="K108" s="120" t="s">
        <v>24</v>
      </c>
      <c r="L108" s="120" t="s">
        <v>24</v>
      </c>
      <c r="M108" s="120" t="s">
        <v>24</v>
      </c>
      <c r="N108" s="120" t="s">
        <v>24</v>
      </c>
    </row>
    <row r="109" spans="1:14" ht="15.75" x14ac:dyDescent="0.2">
      <c r="A109" s="97" t="s">
        <v>464</v>
      </c>
      <c r="B109" s="195" t="s">
        <v>468</v>
      </c>
      <c r="C109" s="97" t="s">
        <v>471</v>
      </c>
      <c r="D109" s="120" t="s">
        <v>24</v>
      </c>
      <c r="E109" s="120" t="s">
        <v>24</v>
      </c>
      <c r="F109" s="138" t="str">
        <f>'1'!K105</f>
        <v>нд</v>
      </c>
      <c r="G109" s="120" t="s">
        <v>24</v>
      </c>
      <c r="H109" s="120" t="s">
        <v>24</v>
      </c>
      <c r="I109" s="120" t="s">
        <v>24</v>
      </c>
      <c r="J109" s="120" t="s">
        <v>24</v>
      </c>
      <c r="K109" s="120" t="s">
        <v>24</v>
      </c>
      <c r="L109" s="120" t="s">
        <v>24</v>
      </c>
      <c r="M109" s="120" t="s">
        <v>24</v>
      </c>
      <c r="N109" s="120" t="s">
        <v>24</v>
      </c>
    </row>
    <row r="110" spans="1:14" ht="15.75" x14ac:dyDescent="0.2">
      <c r="A110" s="97" t="s">
        <v>465</v>
      </c>
      <c r="B110" s="195" t="s">
        <v>506</v>
      </c>
      <c r="C110" s="194" t="s">
        <v>507</v>
      </c>
      <c r="D110" s="120" t="s">
        <v>24</v>
      </c>
      <c r="E110" s="120" t="s">
        <v>24</v>
      </c>
      <c r="F110" s="138">
        <f>'1'!K106</f>
        <v>5.5718185</v>
      </c>
      <c r="G110" s="120" t="s">
        <v>24</v>
      </c>
      <c r="H110" s="120" t="s">
        <v>24</v>
      </c>
      <c r="I110" s="120" t="s">
        <v>24</v>
      </c>
      <c r="J110" s="120" t="s">
        <v>24</v>
      </c>
      <c r="K110" s="120" t="s">
        <v>24</v>
      </c>
      <c r="L110" s="120" t="s">
        <v>24</v>
      </c>
      <c r="M110" s="120" t="s">
        <v>24</v>
      </c>
      <c r="N110" s="120" t="s">
        <v>24</v>
      </c>
    </row>
    <row r="111" spans="1:14" ht="15.75" x14ac:dyDescent="0.2">
      <c r="A111" s="97" t="s">
        <v>508</v>
      </c>
      <c r="B111" s="195" t="s">
        <v>509</v>
      </c>
      <c r="C111" s="194" t="s">
        <v>510</v>
      </c>
      <c r="D111" s="120" t="s">
        <v>24</v>
      </c>
      <c r="E111" s="120" t="s">
        <v>24</v>
      </c>
      <c r="F111" s="138">
        <f>'1'!K107</f>
        <v>1</v>
      </c>
      <c r="G111" s="120" t="s">
        <v>24</v>
      </c>
      <c r="H111" s="120" t="s">
        <v>24</v>
      </c>
      <c r="I111" s="120" t="s">
        <v>24</v>
      </c>
      <c r="J111" s="120" t="s">
        <v>24</v>
      </c>
      <c r="K111" s="120" t="s">
        <v>24</v>
      </c>
      <c r="L111" s="120" t="s">
        <v>24</v>
      </c>
      <c r="M111" s="120" t="s">
        <v>24</v>
      </c>
      <c r="N111" s="120" t="s">
        <v>24</v>
      </c>
    </row>
    <row r="112" spans="1:14" ht="31.5" x14ac:dyDescent="0.2">
      <c r="A112" s="97" t="s">
        <v>511</v>
      </c>
      <c r="B112" s="195" t="s">
        <v>512</v>
      </c>
      <c r="C112" s="194" t="s">
        <v>513</v>
      </c>
      <c r="D112" s="120" t="s">
        <v>24</v>
      </c>
      <c r="E112" s="120" t="s">
        <v>24</v>
      </c>
      <c r="F112" s="138">
        <f>'1'!K108</f>
        <v>0.38532120000000003</v>
      </c>
      <c r="G112" s="120" t="s">
        <v>24</v>
      </c>
      <c r="H112" s="120" t="s">
        <v>24</v>
      </c>
      <c r="I112" s="120" t="s">
        <v>24</v>
      </c>
      <c r="J112" s="120" t="s">
        <v>24</v>
      </c>
      <c r="K112" s="120" t="s">
        <v>24</v>
      </c>
      <c r="L112" s="120" t="s">
        <v>24</v>
      </c>
      <c r="M112" s="120" t="s">
        <v>24</v>
      </c>
      <c r="N112" s="120" t="s">
        <v>24</v>
      </c>
    </row>
    <row r="113" spans="1:14" ht="94.5" x14ac:dyDescent="0.2">
      <c r="A113" s="97" t="s">
        <v>514</v>
      </c>
      <c r="B113" s="195" t="s">
        <v>515</v>
      </c>
      <c r="C113" s="194" t="s">
        <v>516</v>
      </c>
      <c r="D113" s="120" t="s">
        <v>24</v>
      </c>
      <c r="E113" s="120" t="s">
        <v>24</v>
      </c>
      <c r="F113" s="138">
        <f>'1'!K109</f>
        <v>4.1294747999999997</v>
      </c>
      <c r="G113" s="120" t="s">
        <v>24</v>
      </c>
      <c r="H113" s="120" t="s">
        <v>24</v>
      </c>
      <c r="I113" s="120" t="s">
        <v>24</v>
      </c>
      <c r="J113" s="120" t="s">
        <v>24</v>
      </c>
      <c r="K113" s="120" t="s">
        <v>24</v>
      </c>
      <c r="L113" s="120" t="s">
        <v>24</v>
      </c>
      <c r="M113" s="120" t="s">
        <v>24</v>
      </c>
      <c r="N113" s="120" t="s">
        <v>24</v>
      </c>
    </row>
    <row r="114" spans="1:14" ht="31.5" x14ac:dyDescent="0.2">
      <c r="A114" s="97" t="s">
        <v>517</v>
      </c>
      <c r="B114" s="195" t="s">
        <v>518</v>
      </c>
      <c r="C114" s="194" t="s">
        <v>519</v>
      </c>
      <c r="D114" s="120" t="s">
        <v>24</v>
      </c>
      <c r="E114" s="120" t="s">
        <v>24</v>
      </c>
      <c r="F114" s="138" t="str">
        <f>'1'!K110</f>
        <v>нд</v>
      </c>
      <c r="G114" s="120" t="s">
        <v>24</v>
      </c>
      <c r="H114" s="120" t="s">
        <v>24</v>
      </c>
      <c r="I114" s="120" t="s">
        <v>24</v>
      </c>
      <c r="J114" s="120" t="s">
        <v>24</v>
      </c>
      <c r="K114" s="120" t="s">
        <v>24</v>
      </c>
      <c r="L114" s="120" t="s">
        <v>24</v>
      </c>
      <c r="M114" s="120" t="s">
        <v>24</v>
      </c>
      <c r="N114" s="120" t="s">
        <v>24</v>
      </c>
    </row>
  </sheetData>
  <autoFilter ref="A19:Z114"/>
  <mergeCells count="17">
    <mergeCell ref="A13:N13"/>
    <mergeCell ref="A4:N4"/>
    <mergeCell ref="A5:N5"/>
    <mergeCell ref="A7:N7"/>
    <mergeCell ref="A10:N10"/>
    <mergeCell ref="A11:N11"/>
    <mergeCell ref="N15:N16"/>
    <mergeCell ref="A14:N14"/>
    <mergeCell ref="A15:A18"/>
    <mergeCell ref="B15:B18"/>
    <mergeCell ref="C15:C18"/>
    <mergeCell ref="D15:D16"/>
    <mergeCell ref="E15:E16"/>
    <mergeCell ref="F15:F16"/>
    <mergeCell ref="G15:H16"/>
    <mergeCell ref="I15:K16"/>
    <mergeCell ref="L15:M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114"/>
  <sheetViews>
    <sheetView zoomScale="70" zoomScaleNormal="70" workbookViewId="0">
      <selection activeCell="N2" sqref="N2"/>
    </sheetView>
  </sheetViews>
  <sheetFormatPr defaultRowHeight="12" x14ac:dyDescent="0.2"/>
  <cols>
    <col min="1" max="1" width="11.140625" style="135" customWidth="1"/>
    <col min="2" max="2" width="38.7109375" style="142" customWidth="1"/>
    <col min="3" max="3" width="14.5703125" style="135" customWidth="1"/>
    <col min="4" max="4" width="32.7109375" style="135" customWidth="1"/>
    <col min="5" max="5" width="38.7109375" style="135" customWidth="1"/>
    <col min="6" max="6" width="30.5703125" style="135" customWidth="1"/>
    <col min="7" max="7" width="26.28515625" style="135" customWidth="1"/>
    <col min="8" max="8" width="31" style="135" customWidth="1"/>
    <col min="9" max="11" width="20.42578125" style="135" customWidth="1"/>
    <col min="12" max="14" width="24.85546875" style="135" customWidth="1"/>
    <col min="15" max="16384" width="9.140625" style="135"/>
  </cols>
  <sheetData>
    <row r="1" spans="1:26" ht="15.75" x14ac:dyDescent="0.25">
      <c r="N1" s="178" t="s">
        <v>230</v>
      </c>
    </row>
    <row r="2" spans="1:26" ht="15.75" x14ac:dyDescent="0.25">
      <c r="N2" s="212" t="s">
        <v>540</v>
      </c>
    </row>
    <row r="3" spans="1:26" ht="15.75" x14ac:dyDescent="0.25">
      <c r="N3" s="178"/>
    </row>
    <row r="4" spans="1:26" ht="18.75" x14ac:dyDescent="0.2">
      <c r="A4" s="274" t="s">
        <v>228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</row>
    <row r="5" spans="1:26" ht="15.75" customHeight="1" x14ac:dyDescent="0.3">
      <c r="A5" s="275"/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</row>
    <row r="6" spans="1:26" ht="15.75" customHeight="1" x14ac:dyDescent="0.2"/>
    <row r="7" spans="1:26" s="143" customFormat="1" ht="21.75" customHeight="1" x14ac:dyDescent="0.2">
      <c r="A7" s="274" t="s">
        <v>229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</row>
    <row r="8" spans="1:26" s="143" customFormat="1" ht="21.75" customHeight="1" x14ac:dyDescent="0.2">
      <c r="A8" s="197"/>
      <c r="B8" s="197"/>
      <c r="C8" s="197"/>
      <c r="D8" s="197"/>
      <c r="E8" s="197"/>
      <c r="F8" s="197"/>
      <c r="G8" s="197" t="s">
        <v>232</v>
      </c>
      <c r="H8" s="197"/>
      <c r="I8" s="197"/>
      <c r="J8" s="197"/>
      <c r="K8" s="197"/>
      <c r="L8" s="197"/>
      <c r="M8" s="197"/>
      <c r="N8" s="197"/>
    </row>
    <row r="9" spans="1:26" ht="21.75" customHeight="1" x14ac:dyDescent="0.2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</row>
    <row r="10" spans="1:26" ht="21.75" customHeight="1" x14ac:dyDescent="0.2">
      <c r="A10" s="274" t="s">
        <v>3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</row>
    <row r="11" spans="1:26" ht="15.75" customHeight="1" x14ac:dyDescent="0.2">
      <c r="A11" s="276" t="s">
        <v>4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</row>
    <row r="13" spans="1:26" ht="15.75" customHeight="1" x14ac:dyDescent="0.25">
      <c r="A13" s="242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</row>
    <row r="14" spans="1:26" ht="15.75" customHeight="1" x14ac:dyDescent="0.3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s="145" customFormat="1" ht="33.75" customHeight="1" x14ac:dyDescent="0.25">
      <c r="A15" s="271" t="s">
        <v>5</v>
      </c>
      <c r="B15" s="273" t="s">
        <v>6</v>
      </c>
      <c r="C15" s="271" t="s">
        <v>200</v>
      </c>
      <c r="D15" s="271" t="s">
        <v>201</v>
      </c>
      <c r="E15" s="271" t="s">
        <v>202</v>
      </c>
      <c r="F15" s="271" t="s">
        <v>203</v>
      </c>
      <c r="G15" s="271" t="s">
        <v>204</v>
      </c>
      <c r="H15" s="271"/>
      <c r="I15" s="271" t="s">
        <v>205</v>
      </c>
      <c r="J15" s="271"/>
      <c r="K15" s="271"/>
      <c r="L15" s="271" t="s">
        <v>206</v>
      </c>
      <c r="M15" s="271"/>
      <c r="N15" s="271" t="s">
        <v>207</v>
      </c>
    </row>
    <row r="16" spans="1:26" ht="103.5" customHeight="1" x14ac:dyDescent="0.2">
      <c r="A16" s="271"/>
      <c r="B16" s="273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</row>
    <row r="17" spans="1:16" s="134" customFormat="1" ht="192" customHeight="1" x14ac:dyDescent="0.2">
      <c r="A17" s="271"/>
      <c r="B17" s="273"/>
      <c r="C17" s="271"/>
      <c r="D17" s="136" t="s">
        <v>208</v>
      </c>
      <c r="E17" s="136" t="s">
        <v>208</v>
      </c>
      <c r="F17" s="136" t="s">
        <v>208</v>
      </c>
      <c r="G17" s="136" t="s">
        <v>209</v>
      </c>
      <c r="H17" s="136" t="s">
        <v>210</v>
      </c>
      <c r="I17" s="136" t="s">
        <v>211</v>
      </c>
      <c r="J17" s="136" t="s">
        <v>212</v>
      </c>
      <c r="K17" s="136" t="s">
        <v>213</v>
      </c>
      <c r="L17" s="136" t="s">
        <v>214</v>
      </c>
      <c r="M17" s="136" t="s">
        <v>215</v>
      </c>
      <c r="N17" s="136" t="s">
        <v>216</v>
      </c>
    </row>
    <row r="18" spans="1:16" ht="169.5" customHeight="1" x14ac:dyDescent="0.2">
      <c r="A18" s="271"/>
      <c r="B18" s="273"/>
      <c r="C18" s="271"/>
      <c r="D18" s="137" t="s">
        <v>13</v>
      </c>
      <c r="E18" s="137" t="s">
        <v>13</v>
      </c>
      <c r="F18" s="137" t="s">
        <v>13</v>
      </c>
      <c r="G18" s="137" t="s">
        <v>13</v>
      </c>
      <c r="H18" s="137" t="s">
        <v>13</v>
      </c>
      <c r="I18" s="137" t="s">
        <v>13</v>
      </c>
      <c r="J18" s="137" t="s">
        <v>13</v>
      </c>
      <c r="K18" s="137" t="s">
        <v>13</v>
      </c>
      <c r="L18" s="137" t="s">
        <v>13</v>
      </c>
      <c r="M18" s="137" t="s">
        <v>13</v>
      </c>
      <c r="N18" s="137" t="s">
        <v>13</v>
      </c>
    </row>
    <row r="19" spans="1:16" s="209" customFormat="1" ht="15.75" x14ac:dyDescent="0.25">
      <c r="A19" s="120">
        <v>1</v>
      </c>
      <c r="B19" s="120">
        <v>2</v>
      </c>
      <c r="C19" s="120">
        <v>3</v>
      </c>
      <c r="D19" s="128" t="s">
        <v>217</v>
      </c>
      <c r="E19" s="128" t="s">
        <v>218</v>
      </c>
      <c r="F19" s="128" t="s">
        <v>219</v>
      </c>
      <c r="G19" s="128" t="s">
        <v>220</v>
      </c>
      <c r="H19" s="128" t="s">
        <v>221</v>
      </c>
      <c r="I19" s="128" t="s">
        <v>222</v>
      </c>
      <c r="J19" s="128" t="s">
        <v>223</v>
      </c>
      <c r="K19" s="128" t="s">
        <v>224</v>
      </c>
      <c r="L19" s="128" t="s">
        <v>225</v>
      </c>
      <c r="M19" s="128" t="s">
        <v>226</v>
      </c>
      <c r="N19" s="128" t="s">
        <v>227</v>
      </c>
    </row>
    <row r="20" spans="1:16" s="147" customFormat="1" ht="31.5" x14ac:dyDescent="0.25">
      <c r="A20" s="122">
        <v>0</v>
      </c>
      <c r="B20" s="125" t="s">
        <v>22</v>
      </c>
      <c r="C20" s="122" t="s">
        <v>23</v>
      </c>
      <c r="D20" s="122" t="str">
        <f>+D27</f>
        <v>нд</v>
      </c>
      <c r="E20" s="122" t="str">
        <f>+E27</f>
        <v>нд</v>
      </c>
      <c r="F20" s="138">
        <f>+F27</f>
        <v>501.19213783891587</v>
      </c>
      <c r="G20" s="122" t="str">
        <f t="shared" ref="G20:N20" si="0">+G27</f>
        <v>нд</v>
      </c>
      <c r="H20" s="122" t="str">
        <f t="shared" si="0"/>
        <v>нд</v>
      </c>
      <c r="I20" s="122" t="str">
        <f t="shared" si="0"/>
        <v>нд</v>
      </c>
      <c r="J20" s="122" t="str">
        <f t="shared" si="0"/>
        <v>нд</v>
      </c>
      <c r="K20" s="122" t="str">
        <f t="shared" si="0"/>
        <v>нд</v>
      </c>
      <c r="L20" s="122" t="str">
        <f t="shared" si="0"/>
        <v>нд</v>
      </c>
      <c r="M20" s="122" t="str">
        <f t="shared" si="0"/>
        <v>нд</v>
      </c>
      <c r="N20" s="122" t="str">
        <f t="shared" si="0"/>
        <v>нд</v>
      </c>
      <c r="O20" s="146"/>
      <c r="P20" s="146"/>
    </row>
    <row r="21" spans="1:16" s="147" customFormat="1" ht="31.5" x14ac:dyDescent="0.25">
      <c r="A21" s="122" t="s">
        <v>25</v>
      </c>
      <c r="B21" s="125" t="s">
        <v>26</v>
      </c>
      <c r="C21" s="122" t="s">
        <v>23</v>
      </c>
      <c r="D21" s="122" t="s">
        <v>24</v>
      </c>
      <c r="E21" s="122" t="s">
        <v>24</v>
      </c>
      <c r="F21" s="138">
        <f>F28</f>
        <v>85.533966684000006</v>
      </c>
      <c r="G21" s="122" t="s">
        <v>24</v>
      </c>
      <c r="H21" s="122" t="s">
        <v>24</v>
      </c>
      <c r="I21" s="122" t="s">
        <v>24</v>
      </c>
      <c r="J21" s="122" t="s">
        <v>24</v>
      </c>
      <c r="K21" s="122" t="s">
        <v>24</v>
      </c>
      <c r="L21" s="122" t="s">
        <v>24</v>
      </c>
      <c r="M21" s="122" t="s">
        <v>24</v>
      </c>
      <c r="N21" s="122" t="s">
        <v>24</v>
      </c>
    </row>
    <row r="22" spans="1:16" s="147" customFormat="1" ht="47.25" x14ac:dyDescent="0.25">
      <c r="A22" s="122" t="s">
        <v>27</v>
      </c>
      <c r="B22" s="125" t="s">
        <v>28</v>
      </c>
      <c r="C22" s="122" t="s">
        <v>23</v>
      </c>
      <c r="D22" s="122" t="s">
        <v>24</v>
      </c>
      <c r="E22" s="122" t="s">
        <v>24</v>
      </c>
      <c r="F22" s="138">
        <f>F47</f>
        <v>270.62950524000001</v>
      </c>
      <c r="G22" s="122" t="s">
        <v>24</v>
      </c>
      <c r="H22" s="122" t="s">
        <v>24</v>
      </c>
      <c r="I22" s="122" t="s">
        <v>24</v>
      </c>
      <c r="J22" s="122" t="s">
        <v>24</v>
      </c>
      <c r="K22" s="122" t="s">
        <v>24</v>
      </c>
      <c r="L22" s="122" t="s">
        <v>24</v>
      </c>
      <c r="M22" s="122" t="s">
        <v>24</v>
      </c>
      <c r="N22" s="122" t="s">
        <v>24</v>
      </c>
    </row>
    <row r="23" spans="1:16" s="147" customFormat="1" ht="94.5" x14ac:dyDescent="0.25">
      <c r="A23" s="122" t="s">
        <v>29</v>
      </c>
      <c r="B23" s="125" t="s">
        <v>30</v>
      </c>
      <c r="C23" s="122" t="s">
        <v>23</v>
      </c>
      <c r="D23" s="122" t="s">
        <v>24</v>
      </c>
      <c r="E23" s="122" t="s">
        <v>24</v>
      </c>
      <c r="F23" s="122" t="s">
        <v>24</v>
      </c>
      <c r="G23" s="122" t="s">
        <v>24</v>
      </c>
      <c r="H23" s="122" t="s">
        <v>24</v>
      </c>
      <c r="I23" s="122" t="s">
        <v>24</v>
      </c>
      <c r="J23" s="122" t="s">
        <v>24</v>
      </c>
      <c r="K23" s="122" t="s">
        <v>24</v>
      </c>
      <c r="L23" s="122" t="s">
        <v>24</v>
      </c>
      <c r="M23" s="122" t="s">
        <v>24</v>
      </c>
      <c r="N23" s="122" t="s">
        <v>24</v>
      </c>
    </row>
    <row r="24" spans="1:16" s="148" customFormat="1" ht="47.25" x14ac:dyDescent="0.25">
      <c r="A24" s="122" t="s">
        <v>31</v>
      </c>
      <c r="B24" s="125" t="s">
        <v>32</v>
      </c>
      <c r="C24" s="122" t="s">
        <v>23</v>
      </c>
      <c r="D24" s="122" t="s">
        <v>24</v>
      </c>
      <c r="E24" s="122" t="s">
        <v>24</v>
      </c>
      <c r="F24" s="122" t="s">
        <v>24</v>
      </c>
      <c r="G24" s="122" t="s">
        <v>24</v>
      </c>
      <c r="H24" s="122" t="s">
        <v>24</v>
      </c>
      <c r="I24" s="122" t="s">
        <v>24</v>
      </c>
      <c r="J24" s="122" t="s">
        <v>24</v>
      </c>
      <c r="K24" s="122" t="s">
        <v>24</v>
      </c>
      <c r="L24" s="122" t="s">
        <v>24</v>
      </c>
      <c r="M24" s="122" t="s">
        <v>24</v>
      </c>
      <c r="N24" s="122" t="s">
        <v>24</v>
      </c>
    </row>
    <row r="25" spans="1:16" s="148" customFormat="1" ht="47.25" x14ac:dyDescent="0.25">
      <c r="A25" s="122" t="s">
        <v>33</v>
      </c>
      <c r="B25" s="125" t="s">
        <v>34</v>
      </c>
      <c r="C25" s="122" t="s">
        <v>23</v>
      </c>
      <c r="D25" s="122" t="s">
        <v>24</v>
      </c>
      <c r="E25" s="122" t="s">
        <v>24</v>
      </c>
      <c r="F25" s="122" t="s">
        <v>24</v>
      </c>
      <c r="G25" s="122" t="s">
        <v>24</v>
      </c>
      <c r="H25" s="122" t="s">
        <v>24</v>
      </c>
      <c r="I25" s="122" t="s">
        <v>24</v>
      </c>
      <c r="J25" s="122" t="s">
        <v>24</v>
      </c>
      <c r="K25" s="122" t="s">
        <v>24</v>
      </c>
      <c r="L25" s="122" t="s">
        <v>24</v>
      </c>
      <c r="M25" s="122" t="s">
        <v>24</v>
      </c>
      <c r="N25" s="122" t="s">
        <v>24</v>
      </c>
    </row>
    <row r="26" spans="1:16" s="148" customFormat="1" ht="31.5" x14ac:dyDescent="0.25">
      <c r="A26" s="122" t="s">
        <v>35</v>
      </c>
      <c r="B26" s="125" t="s">
        <v>36</v>
      </c>
      <c r="C26" s="122" t="s">
        <v>23</v>
      </c>
      <c r="D26" s="122" t="str">
        <f t="shared" ref="D26:N26" si="1">+D74</f>
        <v>нд</v>
      </c>
      <c r="E26" s="122" t="str">
        <f t="shared" si="1"/>
        <v>нд</v>
      </c>
      <c r="F26" s="138">
        <f>F84</f>
        <v>145.02866591491585</v>
      </c>
      <c r="G26" s="122" t="str">
        <f t="shared" si="1"/>
        <v>нд</v>
      </c>
      <c r="H26" s="122" t="str">
        <f t="shared" si="1"/>
        <v>нд</v>
      </c>
      <c r="I26" s="122" t="str">
        <f t="shared" si="1"/>
        <v>нд</v>
      </c>
      <c r="J26" s="122" t="str">
        <f t="shared" si="1"/>
        <v>нд</v>
      </c>
      <c r="K26" s="122" t="str">
        <f t="shared" si="1"/>
        <v>нд</v>
      </c>
      <c r="L26" s="122" t="str">
        <f t="shared" si="1"/>
        <v>нд</v>
      </c>
      <c r="M26" s="122" t="str">
        <f t="shared" si="1"/>
        <v>нд</v>
      </c>
      <c r="N26" s="122" t="str">
        <f t="shared" si="1"/>
        <v>нд</v>
      </c>
    </row>
    <row r="27" spans="1:16" s="148" customFormat="1" ht="15.75" x14ac:dyDescent="0.25">
      <c r="A27" s="122" t="s">
        <v>37</v>
      </c>
      <c r="B27" s="125" t="s">
        <v>38</v>
      </c>
      <c r="C27" s="122" t="s">
        <v>23</v>
      </c>
      <c r="D27" s="122" t="s">
        <v>24</v>
      </c>
      <c r="E27" s="122" t="s">
        <v>24</v>
      </c>
      <c r="F27" s="138">
        <f>+F47+F84+F28</f>
        <v>501.19213783891587</v>
      </c>
      <c r="G27" s="122" t="s">
        <v>24</v>
      </c>
      <c r="H27" s="122" t="s">
        <v>24</v>
      </c>
      <c r="I27" s="122" t="s">
        <v>24</v>
      </c>
      <c r="J27" s="122" t="s">
        <v>24</v>
      </c>
      <c r="K27" s="122" t="s">
        <v>24</v>
      </c>
      <c r="L27" s="122" t="s">
        <v>24</v>
      </c>
      <c r="M27" s="122" t="s">
        <v>24</v>
      </c>
      <c r="N27" s="122" t="s">
        <v>24</v>
      </c>
    </row>
    <row r="28" spans="1:16" s="148" customFormat="1" ht="31.5" x14ac:dyDescent="0.25">
      <c r="A28" s="122" t="s">
        <v>39</v>
      </c>
      <c r="B28" s="125" t="s">
        <v>40</v>
      </c>
      <c r="C28" s="122" t="s">
        <v>23</v>
      </c>
      <c r="D28" s="122" t="s">
        <v>24</v>
      </c>
      <c r="E28" s="122" t="s">
        <v>24</v>
      </c>
      <c r="F28" s="138">
        <f>+F43</f>
        <v>85.533966684000006</v>
      </c>
      <c r="G28" s="122" t="s">
        <v>24</v>
      </c>
      <c r="H28" s="122" t="s">
        <v>24</v>
      </c>
      <c r="I28" s="122" t="s">
        <v>24</v>
      </c>
      <c r="J28" s="122" t="s">
        <v>24</v>
      </c>
      <c r="K28" s="122" t="s">
        <v>24</v>
      </c>
      <c r="L28" s="122" t="s">
        <v>24</v>
      </c>
      <c r="M28" s="122" t="s">
        <v>24</v>
      </c>
      <c r="N28" s="122" t="s">
        <v>24</v>
      </c>
    </row>
    <row r="29" spans="1:16" s="148" customFormat="1" ht="47.25" x14ac:dyDescent="0.25">
      <c r="A29" s="122" t="s">
        <v>41</v>
      </c>
      <c r="B29" s="125" t="s">
        <v>42</v>
      </c>
      <c r="C29" s="122" t="s">
        <v>23</v>
      </c>
      <c r="D29" s="122" t="s">
        <v>24</v>
      </c>
      <c r="E29" s="122" t="s">
        <v>24</v>
      </c>
      <c r="F29" s="122" t="s">
        <v>24</v>
      </c>
      <c r="G29" s="122" t="s">
        <v>24</v>
      </c>
      <c r="H29" s="122" t="s">
        <v>24</v>
      </c>
      <c r="I29" s="122" t="s">
        <v>24</v>
      </c>
      <c r="J29" s="122" t="s">
        <v>24</v>
      </c>
      <c r="K29" s="122" t="s">
        <v>24</v>
      </c>
      <c r="L29" s="122" t="s">
        <v>24</v>
      </c>
      <c r="M29" s="122" t="s">
        <v>24</v>
      </c>
      <c r="N29" s="122" t="s">
        <v>24</v>
      </c>
    </row>
    <row r="30" spans="1:16" s="148" customFormat="1" ht="78.75" x14ac:dyDescent="0.25">
      <c r="A30" s="122" t="s">
        <v>43</v>
      </c>
      <c r="B30" s="125" t="s">
        <v>44</v>
      </c>
      <c r="C30" s="122" t="s">
        <v>23</v>
      </c>
      <c r="D30" s="122" t="s">
        <v>24</v>
      </c>
      <c r="E30" s="122" t="s">
        <v>24</v>
      </c>
      <c r="F30" s="122" t="s">
        <v>24</v>
      </c>
      <c r="G30" s="122" t="s">
        <v>24</v>
      </c>
      <c r="H30" s="122" t="s">
        <v>24</v>
      </c>
      <c r="I30" s="122" t="s">
        <v>24</v>
      </c>
      <c r="J30" s="122" t="s">
        <v>24</v>
      </c>
      <c r="K30" s="122" t="s">
        <v>24</v>
      </c>
      <c r="L30" s="122" t="s">
        <v>24</v>
      </c>
      <c r="M30" s="122" t="s">
        <v>24</v>
      </c>
      <c r="N30" s="122" t="s">
        <v>24</v>
      </c>
    </row>
    <row r="31" spans="1:16" s="148" customFormat="1" ht="78.75" x14ac:dyDescent="0.25">
      <c r="A31" s="122" t="s">
        <v>45</v>
      </c>
      <c r="B31" s="125" t="s">
        <v>46</v>
      </c>
      <c r="C31" s="122" t="s">
        <v>23</v>
      </c>
      <c r="D31" s="122" t="s">
        <v>24</v>
      </c>
      <c r="E31" s="122" t="s">
        <v>24</v>
      </c>
      <c r="F31" s="122" t="s">
        <v>24</v>
      </c>
      <c r="G31" s="122" t="s">
        <v>24</v>
      </c>
      <c r="H31" s="122" t="s">
        <v>24</v>
      </c>
      <c r="I31" s="122" t="s">
        <v>24</v>
      </c>
      <c r="J31" s="122" t="s">
        <v>24</v>
      </c>
      <c r="K31" s="122" t="s">
        <v>24</v>
      </c>
      <c r="L31" s="122" t="s">
        <v>24</v>
      </c>
      <c r="M31" s="122" t="s">
        <v>24</v>
      </c>
      <c r="N31" s="122" t="s">
        <v>24</v>
      </c>
    </row>
    <row r="32" spans="1:16" s="148" customFormat="1" ht="63" x14ac:dyDescent="0.25">
      <c r="A32" s="122" t="s">
        <v>47</v>
      </c>
      <c r="B32" s="125" t="s">
        <v>48</v>
      </c>
      <c r="C32" s="122" t="s">
        <v>23</v>
      </c>
      <c r="D32" s="122" t="s">
        <v>24</v>
      </c>
      <c r="E32" s="122" t="s">
        <v>24</v>
      </c>
      <c r="F32" s="122" t="s">
        <v>24</v>
      </c>
      <c r="G32" s="122" t="s">
        <v>24</v>
      </c>
      <c r="H32" s="122" t="s">
        <v>24</v>
      </c>
      <c r="I32" s="122" t="s">
        <v>24</v>
      </c>
      <c r="J32" s="122" t="s">
        <v>24</v>
      </c>
      <c r="K32" s="122" t="s">
        <v>24</v>
      </c>
      <c r="L32" s="122" t="s">
        <v>24</v>
      </c>
      <c r="M32" s="122" t="s">
        <v>24</v>
      </c>
      <c r="N32" s="122" t="s">
        <v>24</v>
      </c>
    </row>
    <row r="33" spans="1:14" s="148" customFormat="1" ht="47.25" x14ac:dyDescent="0.25">
      <c r="A33" s="122" t="s">
        <v>49</v>
      </c>
      <c r="B33" s="125" t="s">
        <v>50</v>
      </c>
      <c r="C33" s="122" t="s">
        <v>23</v>
      </c>
      <c r="D33" s="122" t="s">
        <v>24</v>
      </c>
      <c r="E33" s="122" t="s">
        <v>24</v>
      </c>
      <c r="F33" s="122" t="s">
        <v>24</v>
      </c>
      <c r="G33" s="122" t="s">
        <v>24</v>
      </c>
      <c r="H33" s="122" t="s">
        <v>24</v>
      </c>
      <c r="I33" s="122" t="s">
        <v>24</v>
      </c>
      <c r="J33" s="122" t="s">
        <v>24</v>
      </c>
      <c r="K33" s="122" t="s">
        <v>24</v>
      </c>
      <c r="L33" s="122" t="s">
        <v>24</v>
      </c>
      <c r="M33" s="122" t="s">
        <v>24</v>
      </c>
      <c r="N33" s="122" t="s">
        <v>24</v>
      </c>
    </row>
    <row r="34" spans="1:14" s="148" customFormat="1" ht="78.75" x14ac:dyDescent="0.25">
      <c r="A34" s="122" t="s">
        <v>51</v>
      </c>
      <c r="B34" s="125" t="s">
        <v>52</v>
      </c>
      <c r="C34" s="122" t="s">
        <v>23</v>
      </c>
      <c r="D34" s="122" t="s">
        <v>24</v>
      </c>
      <c r="E34" s="122" t="s">
        <v>24</v>
      </c>
      <c r="F34" s="122" t="s">
        <v>24</v>
      </c>
      <c r="G34" s="122" t="s">
        <v>24</v>
      </c>
      <c r="H34" s="122" t="s">
        <v>24</v>
      </c>
      <c r="I34" s="122" t="s">
        <v>24</v>
      </c>
      <c r="J34" s="122" t="s">
        <v>24</v>
      </c>
      <c r="K34" s="122" t="s">
        <v>24</v>
      </c>
      <c r="L34" s="122" t="s">
        <v>24</v>
      </c>
      <c r="M34" s="122" t="s">
        <v>24</v>
      </c>
      <c r="N34" s="122" t="s">
        <v>24</v>
      </c>
    </row>
    <row r="35" spans="1:14" s="148" customFormat="1" ht="63" x14ac:dyDescent="0.25">
      <c r="A35" s="122" t="s">
        <v>53</v>
      </c>
      <c r="B35" s="125" t="s">
        <v>54</v>
      </c>
      <c r="C35" s="122" t="s">
        <v>23</v>
      </c>
      <c r="D35" s="122" t="s">
        <v>24</v>
      </c>
      <c r="E35" s="122" t="s">
        <v>24</v>
      </c>
      <c r="F35" s="122" t="s">
        <v>24</v>
      </c>
      <c r="G35" s="122" t="s">
        <v>24</v>
      </c>
      <c r="H35" s="122" t="s">
        <v>24</v>
      </c>
      <c r="I35" s="122" t="s">
        <v>24</v>
      </c>
      <c r="J35" s="122" t="s">
        <v>24</v>
      </c>
      <c r="K35" s="122" t="s">
        <v>24</v>
      </c>
      <c r="L35" s="122" t="s">
        <v>24</v>
      </c>
      <c r="M35" s="122" t="s">
        <v>24</v>
      </c>
      <c r="N35" s="122" t="s">
        <v>24</v>
      </c>
    </row>
    <row r="36" spans="1:14" s="148" customFormat="1" ht="63" x14ac:dyDescent="0.25">
      <c r="A36" s="122" t="s">
        <v>55</v>
      </c>
      <c r="B36" s="125" t="s">
        <v>56</v>
      </c>
      <c r="C36" s="122" t="s">
        <v>23</v>
      </c>
      <c r="D36" s="122" t="s">
        <v>24</v>
      </c>
      <c r="E36" s="122" t="s">
        <v>24</v>
      </c>
      <c r="F36" s="139" t="s">
        <v>24</v>
      </c>
      <c r="G36" s="139" t="s">
        <v>24</v>
      </c>
      <c r="H36" s="139" t="s">
        <v>24</v>
      </c>
      <c r="I36" s="139" t="s">
        <v>24</v>
      </c>
      <c r="J36" s="139" t="s">
        <v>24</v>
      </c>
      <c r="K36" s="139" t="s">
        <v>24</v>
      </c>
      <c r="L36" s="139" t="s">
        <v>24</v>
      </c>
      <c r="M36" s="139" t="s">
        <v>24</v>
      </c>
      <c r="N36" s="139" t="s">
        <v>24</v>
      </c>
    </row>
    <row r="37" spans="1:14" s="148" customFormat="1" ht="141.75" x14ac:dyDescent="0.25">
      <c r="A37" s="122" t="s">
        <v>57</v>
      </c>
      <c r="B37" s="125" t="s">
        <v>58</v>
      </c>
      <c r="C37" s="122" t="s">
        <v>23</v>
      </c>
      <c r="D37" s="122" t="s">
        <v>24</v>
      </c>
      <c r="E37" s="122" t="s">
        <v>24</v>
      </c>
      <c r="F37" s="139" t="s">
        <v>24</v>
      </c>
      <c r="G37" s="139" t="s">
        <v>24</v>
      </c>
      <c r="H37" s="139" t="s">
        <v>24</v>
      </c>
      <c r="I37" s="139" t="s">
        <v>24</v>
      </c>
      <c r="J37" s="139" t="s">
        <v>24</v>
      </c>
      <c r="K37" s="139" t="s">
        <v>24</v>
      </c>
      <c r="L37" s="139" t="s">
        <v>24</v>
      </c>
      <c r="M37" s="139" t="s">
        <v>24</v>
      </c>
      <c r="N37" s="139" t="s">
        <v>24</v>
      </c>
    </row>
    <row r="38" spans="1:14" s="148" customFormat="1" ht="126" x14ac:dyDescent="0.25">
      <c r="A38" s="122" t="s">
        <v>57</v>
      </c>
      <c r="B38" s="125" t="s">
        <v>59</v>
      </c>
      <c r="C38" s="122" t="s">
        <v>23</v>
      </c>
      <c r="D38" s="122" t="s">
        <v>24</v>
      </c>
      <c r="E38" s="122" t="s">
        <v>24</v>
      </c>
      <c r="F38" s="139" t="s">
        <v>24</v>
      </c>
      <c r="G38" s="139" t="s">
        <v>24</v>
      </c>
      <c r="H38" s="139" t="s">
        <v>24</v>
      </c>
      <c r="I38" s="139" t="s">
        <v>24</v>
      </c>
      <c r="J38" s="139" t="s">
        <v>24</v>
      </c>
      <c r="K38" s="139" t="s">
        <v>24</v>
      </c>
      <c r="L38" s="139" t="s">
        <v>24</v>
      </c>
      <c r="M38" s="139" t="s">
        <v>24</v>
      </c>
      <c r="N38" s="139" t="s">
        <v>24</v>
      </c>
    </row>
    <row r="39" spans="1:14" s="148" customFormat="1" ht="126" x14ac:dyDescent="0.25">
      <c r="A39" s="122" t="s">
        <v>57</v>
      </c>
      <c r="B39" s="125" t="s">
        <v>60</v>
      </c>
      <c r="C39" s="122" t="s">
        <v>23</v>
      </c>
      <c r="D39" s="122" t="s">
        <v>24</v>
      </c>
      <c r="E39" s="122" t="s">
        <v>24</v>
      </c>
      <c r="F39" s="139" t="s">
        <v>24</v>
      </c>
      <c r="G39" s="139" t="s">
        <v>24</v>
      </c>
      <c r="H39" s="139" t="s">
        <v>24</v>
      </c>
      <c r="I39" s="139" t="s">
        <v>24</v>
      </c>
      <c r="J39" s="139" t="s">
        <v>24</v>
      </c>
      <c r="K39" s="139" t="s">
        <v>24</v>
      </c>
      <c r="L39" s="139" t="s">
        <v>24</v>
      </c>
      <c r="M39" s="139" t="s">
        <v>24</v>
      </c>
      <c r="N39" s="139" t="s">
        <v>24</v>
      </c>
    </row>
    <row r="40" spans="1:14" s="148" customFormat="1" ht="141.75" x14ac:dyDescent="0.25">
      <c r="A40" s="122" t="s">
        <v>62</v>
      </c>
      <c r="B40" s="125" t="s">
        <v>58</v>
      </c>
      <c r="C40" s="122" t="s">
        <v>23</v>
      </c>
      <c r="D40" s="122" t="s">
        <v>24</v>
      </c>
      <c r="E40" s="122" t="s">
        <v>24</v>
      </c>
      <c r="F40" s="139" t="s">
        <v>24</v>
      </c>
      <c r="G40" s="139" t="s">
        <v>24</v>
      </c>
      <c r="H40" s="139" t="s">
        <v>24</v>
      </c>
      <c r="I40" s="139" t="s">
        <v>24</v>
      </c>
      <c r="J40" s="139" t="s">
        <v>24</v>
      </c>
      <c r="K40" s="139" t="s">
        <v>24</v>
      </c>
      <c r="L40" s="139" t="s">
        <v>24</v>
      </c>
      <c r="M40" s="139" t="s">
        <v>24</v>
      </c>
      <c r="N40" s="139" t="s">
        <v>24</v>
      </c>
    </row>
    <row r="41" spans="1:14" s="148" customFormat="1" ht="126" x14ac:dyDescent="0.25">
      <c r="A41" s="122" t="s">
        <v>62</v>
      </c>
      <c r="B41" s="125" t="s">
        <v>59</v>
      </c>
      <c r="C41" s="122" t="s">
        <v>23</v>
      </c>
      <c r="D41" s="122" t="s">
        <v>24</v>
      </c>
      <c r="E41" s="122" t="s">
        <v>24</v>
      </c>
      <c r="F41" s="139" t="s">
        <v>24</v>
      </c>
      <c r="G41" s="139" t="s">
        <v>24</v>
      </c>
      <c r="H41" s="139" t="s">
        <v>24</v>
      </c>
      <c r="I41" s="139" t="s">
        <v>24</v>
      </c>
      <c r="J41" s="139" t="s">
        <v>24</v>
      </c>
      <c r="K41" s="139" t="s">
        <v>24</v>
      </c>
      <c r="L41" s="139" t="s">
        <v>24</v>
      </c>
      <c r="M41" s="139" t="s">
        <v>24</v>
      </c>
      <c r="N41" s="139" t="s">
        <v>24</v>
      </c>
    </row>
    <row r="42" spans="1:14" s="148" customFormat="1" ht="126" x14ac:dyDescent="0.25">
      <c r="A42" s="122" t="s">
        <v>62</v>
      </c>
      <c r="B42" s="125" t="s">
        <v>63</v>
      </c>
      <c r="C42" s="122" t="s">
        <v>23</v>
      </c>
      <c r="D42" s="122" t="s">
        <v>24</v>
      </c>
      <c r="E42" s="122" t="s">
        <v>24</v>
      </c>
      <c r="F42" s="139" t="s">
        <v>24</v>
      </c>
      <c r="G42" s="139" t="s">
        <v>24</v>
      </c>
      <c r="H42" s="139" t="s">
        <v>24</v>
      </c>
      <c r="I42" s="139" t="s">
        <v>24</v>
      </c>
      <c r="J42" s="139" t="s">
        <v>24</v>
      </c>
      <c r="K42" s="139" t="s">
        <v>24</v>
      </c>
      <c r="L42" s="139" t="s">
        <v>24</v>
      </c>
      <c r="M42" s="139" t="s">
        <v>24</v>
      </c>
      <c r="N42" s="139" t="s">
        <v>24</v>
      </c>
    </row>
    <row r="43" spans="1:14" s="148" customFormat="1" ht="110.25" x14ac:dyDescent="0.25">
      <c r="A43" s="122" t="s">
        <v>64</v>
      </c>
      <c r="B43" s="125" t="s">
        <v>65</v>
      </c>
      <c r="C43" s="122" t="s">
        <v>23</v>
      </c>
      <c r="D43" s="138">
        <f>SUM(D44:D45)</f>
        <v>0</v>
      </c>
      <c r="E43" s="138">
        <f t="shared" ref="E43:N43" si="2">SUM(E44:E45)</f>
        <v>0</v>
      </c>
      <c r="F43" s="138">
        <f t="shared" si="2"/>
        <v>85.533966684000006</v>
      </c>
      <c r="G43" s="138">
        <f t="shared" si="2"/>
        <v>0</v>
      </c>
      <c r="H43" s="138">
        <f t="shared" si="2"/>
        <v>0</v>
      </c>
      <c r="I43" s="138">
        <f t="shared" si="2"/>
        <v>0</v>
      </c>
      <c r="J43" s="138">
        <f t="shared" si="2"/>
        <v>0</v>
      </c>
      <c r="K43" s="138">
        <f t="shared" si="2"/>
        <v>0</v>
      </c>
      <c r="L43" s="138">
        <f t="shared" si="2"/>
        <v>0</v>
      </c>
      <c r="M43" s="138">
        <f t="shared" si="2"/>
        <v>0</v>
      </c>
      <c r="N43" s="138">
        <f t="shared" si="2"/>
        <v>0</v>
      </c>
    </row>
    <row r="44" spans="1:14" s="148" customFormat="1" ht="94.5" x14ac:dyDescent="0.25">
      <c r="A44" s="122" t="s">
        <v>66</v>
      </c>
      <c r="B44" s="125" t="s">
        <v>67</v>
      </c>
      <c r="C44" s="122" t="s">
        <v>23</v>
      </c>
      <c r="D44" s="122" t="s">
        <v>24</v>
      </c>
      <c r="E44" s="122" t="s">
        <v>24</v>
      </c>
      <c r="F44" s="122" t="s">
        <v>24</v>
      </c>
      <c r="G44" s="122" t="s">
        <v>24</v>
      </c>
      <c r="H44" s="122" t="s">
        <v>24</v>
      </c>
      <c r="I44" s="122" t="s">
        <v>24</v>
      </c>
      <c r="J44" s="122" t="s">
        <v>24</v>
      </c>
      <c r="K44" s="122" t="s">
        <v>24</v>
      </c>
      <c r="L44" s="122" t="s">
        <v>24</v>
      </c>
      <c r="M44" s="122" t="s">
        <v>24</v>
      </c>
      <c r="N44" s="122" t="s">
        <v>24</v>
      </c>
    </row>
    <row r="45" spans="1:14" s="148" customFormat="1" ht="110.25" x14ac:dyDescent="0.25">
      <c r="A45" s="122" t="s">
        <v>68</v>
      </c>
      <c r="B45" s="125" t="s">
        <v>69</v>
      </c>
      <c r="C45" s="122" t="s">
        <v>23</v>
      </c>
      <c r="D45" s="122" t="s">
        <v>24</v>
      </c>
      <c r="E45" s="122" t="s">
        <v>24</v>
      </c>
      <c r="F45" s="138">
        <f>SUM(F46:F46)</f>
        <v>85.533966684000006</v>
      </c>
      <c r="G45" s="122" t="s">
        <v>24</v>
      </c>
      <c r="H45" s="122" t="s">
        <v>24</v>
      </c>
      <c r="I45" s="122" t="s">
        <v>24</v>
      </c>
      <c r="J45" s="122" t="s">
        <v>24</v>
      </c>
      <c r="K45" s="122" t="s">
        <v>24</v>
      </c>
      <c r="L45" s="122" t="s">
        <v>24</v>
      </c>
      <c r="M45" s="122" t="s">
        <v>24</v>
      </c>
      <c r="N45" s="122" t="s">
        <v>24</v>
      </c>
    </row>
    <row r="46" spans="1:14" s="148" customFormat="1" ht="63" x14ac:dyDescent="0.25">
      <c r="A46" s="97" t="s">
        <v>478</v>
      </c>
      <c r="B46" s="195" t="s">
        <v>479</v>
      </c>
      <c r="C46" s="97" t="s">
        <v>480</v>
      </c>
      <c r="D46" s="120" t="s">
        <v>24</v>
      </c>
      <c r="E46" s="120" t="s">
        <v>24</v>
      </c>
      <c r="F46" s="141">
        <f>+'1'!P42</f>
        <v>85.533966684000006</v>
      </c>
      <c r="G46" s="120" t="s">
        <v>24</v>
      </c>
      <c r="H46" s="120" t="s">
        <v>24</v>
      </c>
      <c r="I46" s="120" t="s">
        <v>24</v>
      </c>
      <c r="J46" s="120" t="s">
        <v>24</v>
      </c>
      <c r="K46" s="120" t="s">
        <v>24</v>
      </c>
      <c r="L46" s="120" t="s">
        <v>24</v>
      </c>
      <c r="M46" s="120" t="s">
        <v>24</v>
      </c>
      <c r="N46" s="120" t="s">
        <v>24</v>
      </c>
    </row>
    <row r="47" spans="1:14" s="148" customFormat="1" ht="47.25" x14ac:dyDescent="0.25">
      <c r="A47" s="122" t="s">
        <v>70</v>
      </c>
      <c r="B47" s="125" t="s">
        <v>71</v>
      </c>
      <c r="C47" s="122" t="s">
        <v>23</v>
      </c>
      <c r="D47" s="122" t="s">
        <v>24</v>
      </c>
      <c r="E47" s="122" t="s">
        <v>24</v>
      </c>
      <c r="F47" s="138">
        <f>+F48</f>
        <v>270.62950524000001</v>
      </c>
      <c r="G47" s="122" t="s">
        <v>24</v>
      </c>
      <c r="H47" s="122" t="s">
        <v>24</v>
      </c>
      <c r="I47" s="122" t="s">
        <v>24</v>
      </c>
      <c r="J47" s="122" t="s">
        <v>24</v>
      </c>
      <c r="K47" s="122" t="s">
        <v>24</v>
      </c>
      <c r="L47" s="122" t="s">
        <v>24</v>
      </c>
      <c r="M47" s="122" t="s">
        <v>24</v>
      </c>
      <c r="N47" s="122" t="s">
        <v>24</v>
      </c>
    </row>
    <row r="48" spans="1:14" s="148" customFormat="1" ht="78.75" x14ac:dyDescent="0.25">
      <c r="A48" s="122" t="s">
        <v>72</v>
      </c>
      <c r="B48" s="125" t="s">
        <v>73</v>
      </c>
      <c r="C48" s="122" t="s">
        <v>23</v>
      </c>
      <c r="D48" s="122" t="s">
        <v>24</v>
      </c>
      <c r="E48" s="122" t="s">
        <v>24</v>
      </c>
      <c r="F48" s="138">
        <f>+F50</f>
        <v>270.62950524000001</v>
      </c>
      <c r="G48" s="122" t="s">
        <v>24</v>
      </c>
      <c r="H48" s="122" t="s">
        <v>24</v>
      </c>
      <c r="I48" s="122" t="s">
        <v>24</v>
      </c>
      <c r="J48" s="122" t="s">
        <v>24</v>
      </c>
      <c r="K48" s="122" t="s">
        <v>24</v>
      </c>
      <c r="L48" s="122" t="s">
        <v>24</v>
      </c>
      <c r="M48" s="122" t="s">
        <v>24</v>
      </c>
      <c r="N48" s="122" t="s">
        <v>24</v>
      </c>
    </row>
    <row r="49" spans="1:14" s="148" customFormat="1" ht="96.75" customHeight="1" x14ac:dyDescent="0.25">
      <c r="A49" s="122" t="s">
        <v>74</v>
      </c>
      <c r="B49" s="125" t="s">
        <v>75</v>
      </c>
      <c r="C49" s="122" t="s">
        <v>23</v>
      </c>
      <c r="D49" s="122" t="s">
        <v>24</v>
      </c>
      <c r="E49" s="122" t="s">
        <v>24</v>
      </c>
      <c r="F49" s="122" t="s">
        <v>24</v>
      </c>
      <c r="G49" s="122" t="s">
        <v>24</v>
      </c>
      <c r="H49" s="122" t="s">
        <v>24</v>
      </c>
      <c r="I49" s="122" t="s">
        <v>24</v>
      </c>
      <c r="J49" s="122" t="s">
        <v>24</v>
      </c>
      <c r="K49" s="122" t="s">
        <v>24</v>
      </c>
      <c r="L49" s="122" t="s">
        <v>24</v>
      </c>
      <c r="M49" s="122" t="s">
        <v>24</v>
      </c>
      <c r="N49" s="122" t="s">
        <v>24</v>
      </c>
    </row>
    <row r="50" spans="1:14" ht="128.25" customHeight="1" x14ac:dyDescent="0.2">
      <c r="A50" s="122" t="s">
        <v>76</v>
      </c>
      <c r="B50" s="125" t="s">
        <v>77</v>
      </c>
      <c r="C50" s="122" t="s">
        <v>23</v>
      </c>
      <c r="D50" s="138">
        <f t="shared" ref="D50:N50" si="3">+SUM(D51:D61)</f>
        <v>0</v>
      </c>
      <c r="E50" s="138">
        <f t="shared" si="3"/>
        <v>0</v>
      </c>
      <c r="F50" s="138">
        <f t="shared" si="3"/>
        <v>270.62950524000001</v>
      </c>
      <c r="G50" s="138">
        <f t="shared" si="3"/>
        <v>0</v>
      </c>
      <c r="H50" s="138">
        <f t="shared" si="3"/>
        <v>0</v>
      </c>
      <c r="I50" s="138">
        <f t="shared" si="3"/>
        <v>0</v>
      </c>
      <c r="J50" s="138">
        <f t="shared" si="3"/>
        <v>0</v>
      </c>
      <c r="K50" s="138">
        <f t="shared" si="3"/>
        <v>0</v>
      </c>
      <c r="L50" s="138">
        <f t="shared" si="3"/>
        <v>0</v>
      </c>
      <c r="M50" s="138">
        <f t="shared" si="3"/>
        <v>0</v>
      </c>
      <c r="N50" s="138">
        <f t="shared" si="3"/>
        <v>0</v>
      </c>
    </row>
    <row r="51" spans="1:14" ht="141.75" customHeight="1" x14ac:dyDescent="0.2">
      <c r="A51" s="194" t="s">
        <v>78</v>
      </c>
      <c r="B51" s="195" t="s">
        <v>475</v>
      </c>
      <c r="C51" s="97" t="s">
        <v>80</v>
      </c>
      <c r="D51" s="120" t="s">
        <v>24</v>
      </c>
      <c r="E51" s="120" t="s">
        <v>24</v>
      </c>
      <c r="F51" s="141" t="str">
        <f>+'1'!P47</f>
        <v>нд</v>
      </c>
      <c r="G51" s="120" t="s">
        <v>24</v>
      </c>
      <c r="H51" s="120" t="s">
        <v>24</v>
      </c>
      <c r="I51" s="120" t="s">
        <v>24</v>
      </c>
      <c r="J51" s="120" t="s">
        <v>24</v>
      </c>
      <c r="K51" s="120" t="s">
        <v>24</v>
      </c>
      <c r="L51" s="120" t="s">
        <v>24</v>
      </c>
      <c r="M51" s="120" t="s">
        <v>24</v>
      </c>
      <c r="N51" s="120" t="s">
        <v>24</v>
      </c>
    </row>
    <row r="52" spans="1:14" s="145" customFormat="1" ht="47.25" x14ac:dyDescent="0.25">
      <c r="A52" s="194" t="s">
        <v>79</v>
      </c>
      <c r="B52" s="195" t="s">
        <v>89</v>
      </c>
      <c r="C52" s="97" t="s">
        <v>90</v>
      </c>
      <c r="D52" s="120" t="s">
        <v>24</v>
      </c>
      <c r="E52" s="120" t="s">
        <v>24</v>
      </c>
      <c r="F52" s="141" t="str">
        <f>+'1'!P48</f>
        <v>нд</v>
      </c>
      <c r="G52" s="120" t="s">
        <v>24</v>
      </c>
      <c r="H52" s="120" t="s">
        <v>24</v>
      </c>
      <c r="I52" s="120" t="s">
        <v>24</v>
      </c>
      <c r="J52" s="120" t="s">
        <v>24</v>
      </c>
      <c r="K52" s="120" t="s">
        <v>24</v>
      </c>
      <c r="L52" s="120" t="s">
        <v>24</v>
      </c>
      <c r="M52" s="120" t="s">
        <v>24</v>
      </c>
      <c r="N52" s="120" t="s">
        <v>24</v>
      </c>
    </row>
    <row r="53" spans="1:14" s="148" customFormat="1" ht="47.25" x14ac:dyDescent="0.25">
      <c r="A53" s="194" t="s">
        <v>81</v>
      </c>
      <c r="B53" s="195" t="s">
        <v>91</v>
      </c>
      <c r="C53" s="97" t="s">
        <v>92</v>
      </c>
      <c r="D53" s="120" t="s">
        <v>24</v>
      </c>
      <c r="E53" s="120" t="s">
        <v>24</v>
      </c>
      <c r="F53" s="141" t="str">
        <f>+'1'!P49</f>
        <v>нд</v>
      </c>
      <c r="G53" s="120" t="s">
        <v>24</v>
      </c>
      <c r="H53" s="120" t="s">
        <v>24</v>
      </c>
      <c r="I53" s="120" t="s">
        <v>24</v>
      </c>
      <c r="J53" s="120" t="s">
        <v>24</v>
      </c>
      <c r="K53" s="120" t="s">
        <v>24</v>
      </c>
      <c r="L53" s="120" t="s">
        <v>24</v>
      </c>
      <c r="M53" s="120" t="s">
        <v>24</v>
      </c>
      <c r="N53" s="120" t="s">
        <v>24</v>
      </c>
    </row>
    <row r="54" spans="1:14" s="148" customFormat="1" ht="47.25" x14ac:dyDescent="0.25">
      <c r="A54" s="194" t="s">
        <v>82</v>
      </c>
      <c r="B54" s="195" t="s">
        <v>163</v>
      </c>
      <c r="C54" s="97" t="s">
        <v>164</v>
      </c>
      <c r="D54" s="120" t="s">
        <v>24</v>
      </c>
      <c r="E54" s="120" t="s">
        <v>24</v>
      </c>
      <c r="F54" s="141" t="str">
        <f>+'1'!P50</f>
        <v>нд</v>
      </c>
      <c r="G54" s="120" t="s">
        <v>24</v>
      </c>
      <c r="H54" s="120" t="s">
        <v>24</v>
      </c>
      <c r="I54" s="120" t="s">
        <v>24</v>
      </c>
      <c r="J54" s="120" t="s">
        <v>24</v>
      </c>
      <c r="K54" s="120" t="s">
        <v>24</v>
      </c>
      <c r="L54" s="120" t="s">
        <v>24</v>
      </c>
      <c r="M54" s="120" t="s">
        <v>24</v>
      </c>
      <c r="N54" s="120" t="s">
        <v>24</v>
      </c>
    </row>
    <row r="55" spans="1:14" s="148" customFormat="1" ht="63" x14ac:dyDescent="0.25">
      <c r="A55" s="194" t="s">
        <v>83</v>
      </c>
      <c r="B55" s="195" t="s">
        <v>485</v>
      </c>
      <c r="C55" s="97" t="s">
        <v>165</v>
      </c>
      <c r="D55" s="120" t="s">
        <v>24</v>
      </c>
      <c r="E55" s="120" t="s">
        <v>24</v>
      </c>
      <c r="F55" s="141" t="str">
        <f>+'1'!P51</f>
        <v>нд</v>
      </c>
      <c r="G55" s="120" t="s">
        <v>24</v>
      </c>
      <c r="H55" s="120" t="s">
        <v>24</v>
      </c>
      <c r="I55" s="120" t="s">
        <v>24</v>
      </c>
      <c r="J55" s="120" t="s">
        <v>24</v>
      </c>
      <c r="K55" s="120" t="s">
        <v>24</v>
      </c>
      <c r="L55" s="120" t="s">
        <v>24</v>
      </c>
      <c r="M55" s="120" t="s">
        <v>24</v>
      </c>
      <c r="N55" s="120" t="s">
        <v>24</v>
      </c>
    </row>
    <row r="56" spans="1:14" s="148" customFormat="1" ht="63" x14ac:dyDescent="0.25">
      <c r="A56" s="194" t="s">
        <v>84</v>
      </c>
      <c r="B56" s="195" t="s">
        <v>486</v>
      </c>
      <c r="C56" s="97" t="s">
        <v>166</v>
      </c>
      <c r="D56" s="120" t="s">
        <v>24</v>
      </c>
      <c r="E56" s="120" t="s">
        <v>24</v>
      </c>
      <c r="F56" s="141" t="str">
        <f>+'1'!P52</f>
        <v>нд</v>
      </c>
      <c r="G56" s="120" t="s">
        <v>24</v>
      </c>
      <c r="H56" s="120" t="s">
        <v>24</v>
      </c>
      <c r="I56" s="120" t="s">
        <v>24</v>
      </c>
      <c r="J56" s="120" t="s">
        <v>24</v>
      </c>
      <c r="K56" s="120" t="s">
        <v>24</v>
      </c>
      <c r="L56" s="120" t="s">
        <v>24</v>
      </c>
      <c r="M56" s="120" t="s">
        <v>24</v>
      </c>
      <c r="N56" s="120" t="s">
        <v>24</v>
      </c>
    </row>
    <row r="57" spans="1:14" s="148" customFormat="1" ht="31.5" x14ac:dyDescent="0.25">
      <c r="A57" s="194" t="s">
        <v>85</v>
      </c>
      <c r="B57" s="195" t="s">
        <v>487</v>
      </c>
      <c r="C57" s="97" t="s">
        <v>167</v>
      </c>
      <c r="D57" s="120" t="s">
        <v>24</v>
      </c>
      <c r="E57" s="120" t="s">
        <v>24</v>
      </c>
      <c r="F57" s="141">
        <f>+'1'!P53</f>
        <v>234.80950523999999</v>
      </c>
      <c r="G57" s="120" t="s">
        <v>24</v>
      </c>
      <c r="H57" s="120" t="s">
        <v>24</v>
      </c>
      <c r="I57" s="120" t="s">
        <v>24</v>
      </c>
      <c r="J57" s="120" t="s">
        <v>24</v>
      </c>
      <c r="K57" s="120" t="s">
        <v>24</v>
      </c>
      <c r="L57" s="120" t="s">
        <v>24</v>
      </c>
      <c r="M57" s="120" t="s">
        <v>24</v>
      </c>
      <c r="N57" s="120" t="s">
        <v>24</v>
      </c>
    </row>
    <row r="58" spans="1:14" s="148" customFormat="1" ht="47.25" x14ac:dyDescent="0.25">
      <c r="A58" s="194" t="s">
        <v>86</v>
      </c>
      <c r="B58" s="195" t="s">
        <v>476</v>
      </c>
      <c r="C58" s="97" t="s">
        <v>477</v>
      </c>
      <c r="D58" s="120" t="s">
        <v>24</v>
      </c>
      <c r="E58" s="120" t="s">
        <v>24</v>
      </c>
      <c r="F58" s="141" t="str">
        <f>+'1'!P54</f>
        <v>нд</v>
      </c>
      <c r="G58" s="120" t="s">
        <v>24</v>
      </c>
      <c r="H58" s="120" t="s">
        <v>24</v>
      </c>
      <c r="I58" s="120" t="s">
        <v>24</v>
      </c>
      <c r="J58" s="120" t="s">
        <v>24</v>
      </c>
      <c r="K58" s="120" t="s">
        <v>24</v>
      </c>
      <c r="L58" s="120" t="s">
        <v>24</v>
      </c>
      <c r="M58" s="120" t="s">
        <v>24</v>
      </c>
      <c r="N58" s="120" t="s">
        <v>24</v>
      </c>
    </row>
    <row r="59" spans="1:14" s="148" customFormat="1" ht="15.75" x14ac:dyDescent="0.25">
      <c r="A59" s="194" t="s">
        <v>87</v>
      </c>
      <c r="B59" s="195" t="s">
        <v>492</v>
      </c>
      <c r="C59" s="194" t="s">
        <v>493</v>
      </c>
      <c r="D59" s="120" t="s">
        <v>24</v>
      </c>
      <c r="E59" s="120" t="s">
        <v>24</v>
      </c>
      <c r="F59" s="141" t="str">
        <f>+'1'!P55</f>
        <v>нд</v>
      </c>
      <c r="G59" s="120" t="s">
        <v>24</v>
      </c>
      <c r="H59" s="120" t="s">
        <v>24</v>
      </c>
      <c r="I59" s="120" t="s">
        <v>24</v>
      </c>
      <c r="J59" s="120" t="s">
        <v>24</v>
      </c>
      <c r="K59" s="120" t="s">
        <v>24</v>
      </c>
      <c r="L59" s="120" t="s">
        <v>24</v>
      </c>
      <c r="M59" s="120" t="s">
        <v>24</v>
      </c>
      <c r="N59" s="120" t="s">
        <v>24</v>
      </c>
    </row>
    <row r="60" spans="1:14" s="148" customFormat="1" ht="63" x14ac:dyDescent="0.25">
      <c r="A60" s="194" t="s">
        <v>88</v>
      </c>
      <c r="B60" s="195" t="s">
        <v>486</v>
      </c>
      <c r="C60" s="194" t="s">
        <v>494</v>
      </c>
      <c r="D60" s="120" t="s">
        <v>24</v>
      </c>
      <c r="E60" s="120" t="s">
        <v>24</v>
      </c>
      <c r="F60" s="141">
        <f>+'1'!P56</f>
        <v>23.82</v>
      </c>
      <c r="G60" s="120" t="s">
        <v>24</v>
      </c>
      <c r="H60" s="120" t="s">
        <v>24</v>
      </c>
      <c r="I60" s="120" t="s">
        <v>24</v>
      </c>
      <c r="J60" s="120" t="s">
        <v>24</v>
      </c>
      <c r="K60" s="120" t="s">
        <v>24</v>
      </c>
      <c r="L60" s="120" t="s">
        <v>24</v>
      </c>
      <c r="M60" s="120" t="s">
        <v>24</v>
      </c>
      <c r="N60" s="120" t="s">
        <v>24</v>
      </c>
    </row>
    <row r="61" spans="1:14" s="148" customFormat="1" ht="31.5" x14ac:dyDescent="0.25">
      <c r="A61" s="194" t="s">
        <v>495</v>
      </c>
      <c r="B61" s="195" t="s">
        <v>496</v>
      </c>
      <c r="C61" s="194" t="s">
        <v>497</v>
      </c>
      <c r="D61" s="120" t="s">
        <v>24</v>
      </c>
      <c r="E61" s="120" t="s">
        <v>24</v>
      </c>
      <c r="F61" s="141">
        <f>+'1'!P57</f>
        <v>12</v>
      </c>
      <c r="G61" s="120" t="s">
        <v>24</v>
      </c>
      <c r="H61" s="120" t="s">
        <v>24</v>
      </c>
      <c r="I61" s="120" t="s">
        <v>24</v>
      </c>
      <c r="J61" s="120" t="s">
        <v>24</v>
      </c>
      <c r="K61" s="120" t="s">
        <v>24</v>
      </c>
      <c r="L61" s="120" t="s">
        <v>24</v>
      </c>
      <c r="M61" s="120" t="s">
        <v>24</v>
      </c>
      <c r="N61" s="120" t="s">
        <v>24</v>
      </c>
    </row>
    <row r="62" spans="1:14" s="148" customFormat="1" ht="63" x14ac:dyDescent="0.25">
      <c r="A62" s="122" t="s">
        <v>93</v>
      </c>
      <c r="B62" s="125" t="s">
        <v>94</v>
      </c>
      <c r="C62" s="122" t="s">
        <v>23</v>
      </c>
      <c r="D62" s="122" t="s">
        <v>24</v>
      </c>
      <c r="E62" s="122" t="s">
        <v>24</v>
      </c>
      <c r="F62" s="138" t="str">
        <f>+F63</f>
        <v>нд</v>
      </c>
      <c r="G62" s="122" t="s">
        <v>24</v>
      </c>
      <c r="H62" s="122" t="s">
        <v>24</v>
      </c>
      <c r="I62" s="122" t="s">
        <v>24</v>
      </c>
      <c r="J62" s="122" t="s">
        <v>24</v>
      </c>
      <c r="K62" s="122" t="s">
        <v>24</v>
      </c>
      <c r="L62" s="122" t="s">
        <v>24</v>
      </c>
      <c r="M62" s="122" t="s">
        <v>24</v>
      </c>
      <c r="N62" s="122" t="s">
        <v>24</v>
      </c>
    </row>
    <row r="63" spans="1:14" s="148" customFormat="1" ht="47.25" x14ac:dyDescent="0.25">
      <c r="A63" s="122" t="s">
        <v>95</v>
      </c>
      <c r="B63" s="125" t="s">
        <v>96</v>
      </c>
      <c r="C63" s="122" t="s">
        <v>23</v>
      </c>
      <c r="D63" s="122" t="s">
        <v>24</v>
      </c>
      <c r="E63" s="122" t="s">
        <v>24</v>
      </c>
      <c r="F63" s="139" t="s">
        <v>24</v>
      </c>
      <c r="G63" s="122" t="s">
        <v>24</v>
      </c>
      <c r="H63" s="122" t="s">
        <v>24</v>
      </c>
      <c r="I63" s="122" t="s">
        <v>24</v>
      </c>
      <c r="J63" s="122" t="s">
        <v>24</v>
      </c>
      <c r="K63" s="122" t="s">
        <v>24</v>
      </c>
      <c r="L63" s="122" t="s">
        <v>24</v>
      </c>
      <c r="M63" s="122" t="s">
        <v>24</v>
      </c>
      <c r="N63" s="122" t="s">
        <v>24</v>
      </c>
    </row>
    <row r="64" spans="1:14" s="148" customFormat="1" ht="110.25" x14ac:dyDescent="0.25">
      <c r="A64" s="120" t="s">
        <v>168</v>
      </c>
      <c r="B64" s="199" t="s">
        <v>169</v>
      </c>
      <c r="C64" s="120" t="s">
        <v>170</v>
      </c>
      <c r="D64" s="120" t="s">
        <v>24</v>
      </c>
      <c r="E64" s="120" t="s">
        <v>24</v>
      </c>
      <c r="F64" s="140" t="str">
        <f>+'1'!P60</f>
        <v>нд</v>
      </c>
      <c r="G64" s="120" t="s">
        <v>24</v>
      </c>
      <c r="H64" s="120" t="s">
        <v>24</v>
      </c>
      <c r="I64" s="120" t="s">
        <v>24</v>
      </c>
      <c r="J64" s="120" t="s">
        <v>24</v>
      </c>
      <c r="K64" s="120" t="s">
        <v>24</v>
      </c>
      <c r="L64" s="120" t="s">
        <v>24</v>
      </c>
      <c r="M64" s="120" t="s">
        <v>24</v>
      </c>
      <c r="N64" s="120" t="s">
        <v>24</v>
      </c>
    </row>
    <row r="65" spans="1:14" s="148" customFormat="1" ht="78.75" x14ac:dyDescent="0.25">
      <c r="A65" s="97" t="s">
        <v>447</v>
      </c>
      <c r="B65" s="195" t="s">
        <v>448</v>
      </c>
      <c r="C65" s="97" t="s">
        <v>449</v>
      </c>
      <c r="D65" s="120" t="s">
        <v>24</v>
      </c>
      <c r="E65" s="120" t="s">
        <v>24</v>
      </c>
      <c r="F65" s="140" t="str">
        <f>+'1'!P61</f>
        <v>нд</v>
      </c>
      <c r="G65" s="120" t="s">
        <v>24</v>
      </c>
      <c r="H65" s="120" t="s">
        <v>24</v>
      </c>
      <c r="I65" s="120" t="s">
        <v>24</v>
      </c>
      <c r="J65" s="120" t="s">
        <v>24</v>
      </c>
      <c r="K65" s="120" t="s">
        <v>24</v>
      </c>
      <c r="L65" s="120" t="s">
        <v>24</v>
      </c>
      <c r="M65" s="120" t="s">
        <v>24</v>
      </c>
      <c r="N65" s="120" t="s">
        <v>24</v>
      </c>
    </row>
    <row r="66" spans="1:14" s="148" customFormat="1" ht="63" x14ac:dyDescent="0.25">
      <c r="A66" s="122" t="s">
        <v>97</v>
      </c>
      <c r="B66" s="125" t="s">
        <v>98</v>
      </c>
      <c r="C66" s="122" t="s">
        <v>23</v>
      </c>
      <c r="D66" s="122" t="s">
        <v>24</v>
      </c>
      <c r="E66" s="122" t="s">
        <v>24</v>
      </c>
      <c r="F66" s="122" t="s">
        <v>24</v>
      </c>
      <c r="G66" s="122" t="s">
        <v>24</v>
      </c>
      <c r="H66" s="122" t="s">
        <v>24</v>
      </c>
      <c r="I66" s="122" t="s">
        <v>24</v>
      </c>
      <c r="J66" s="122" t="s">
        <v>24</v>
      </c>
      <c r="K66" s="122" t="s">
        <v>24</v>
      </c>
      <c r="L66" s="122" t="s">
        <v>24</v>
      </c>
      <c r="M66" s="122" t="s">
        <v>24</v>
      </c>
      <c r="N66" s="122" t="s">
        <v>24</v>
      </c>
    </row>
    <row r="67" spans="1:14" s="148" customFormat="1" ht="47.25" x14ac:dyDescent="0.25">
      <c r="A67" s="122" t="s">
        <v>99</v>
      </c>
      <c r="B67" s="125" t="s">
        <v>100</v>
      </c>
      <c r="C67" s="122" t="s">
        <v>23</v>
      </c>
      <c r="D67" s="122" t="s">
        <v>24</v>
      </c>
      <c r="E67" s="122" t="s">
        <v>24</v>
      </c>
      <c r="F67" s="122" t="s">
        <v>24</v>
      </c>
      <c r="G67" s="122" t="s">
        <v>24</v>
      </c>
      <c r="H67" s="122" t="s">
        <v>24</v>
      </c>
      <c r="I67" s="122" t="s">
        <v>24</v>
      </c>
      <c r="J67" s="122" t="s">
        <v>24</v>
      </c>
      <c r="K67" s="122" t="s">
        <v>24</v>
      </c>
      <c r="L67" s="122" t="s">
        <v>24</v>
      </c>
      <c r="M67" s="122" t="s">
        <v>24</v>
      </c>
      <c r="N67" s="122" t="s">
        <v>24</v>
      </c>
    </row>
    <row r="68" spans="1:14" s="148" customFormat="1" ht="47.25" x14ac:dyDescent="0.25">
      <c r="A68" s="122" t="s">
        <v>101</v>
      </c>
      <c r="B68" s="125" t="s">
        <v>102</v>
      </c>
      <c r="C68" s="122" t="s">
        <v>23</v>
      </c>
      <c r="D68" s="122" t="s">
        <v>24</v>
      </c>
      <c r="E68" s="122" t="s">
        <v>24</v>
      </c>
      <c r="F68" s="122" t="s">
        <v>24</v>
      </c>
      <c r="G68" s="122" t="s">
        <v>24</v>
      </c>
      <c r="H68" s="122" t="s">
        <v>24</v>
      </c>
      <c r="I68" s="122" t="s">
        <v>24</v>
      </c>
      <c r="J68" s="122" t="s">
        <v>24</v>
      </c>
      <c r="K68" s="122" t="s">
        <v>24</v>
      </c>
      <c r="L68" s="122" t="s">
        <v>24</v>
      </c>
      <c r="M68" s="122" t="s">
        <v>24</v>
      </c>
      <c r="N68" s="122" t="s">
        <v>24</v>
      </c>
    </row>
    <row r="69" spans="1:14" s="148" customFormat="1" ht="47.25" x14ac:dyDescent="0.25">
      <c r="A69" s="122" t="s">
        <v>103</v>
      </c>
      <c r="B69" s="125" t="s">
        <v>104</v>
      </c>
      <c r="C69" s="122" t="s">
        <v>23</v>
      </c>
      <c r="D69" s="122" t="s">
        <v>24</v>
      </c>
      <c r="E69" s="122" t="s">
        <v>24</v>
      </c>
      <c r="F69" s="122" t="s">
        <v>24</v>
      </c>
      <c r="G69" s="122" t="s">
        <v>24</v>
      </c>
      <c r="H69" s="122" t="s">
        <v>24</v>
      </c>
      <c r="I69" s="122" t="s">
        <v>24</v>
      </c>
      <c r="J69" s="122" t="s">
        <v>24</v>
      </c>
      <c r="K69" s="122" t="s">
        <v>24</v>
      </c>
      <c r="L69" s="122" t="s">
        <v>24</v>
      </c>
      <c r="M69" s="122" t="s">
        <v>24</v>
      </c>
      <c r="N69" s="122" t="s">
        <v>24</v>
      </c>
    </row>
    <row r="70" spans="1:14" s="148" customFormat="1" ht="47.25" x14ac:dyDescent="0.25">
      <c r="A70" s="122" t="s">
        <v>105</v>
      </c>
      <c r="B70" s="125" t="s">
        <v>106</v>
      </c>
      <c r="C70" s="122" t="s">
        <v>23</v>
      </c>
      <c r="D70" s="122" t="s">
        <v>24</v>
      </c>
      <c r="E70" s="122" t="s">
        <v>24</v>
      </c>
      <c r="F70" s="122" t="s">
        <v>24</v>
      </c>
      <c r="G70" s="122" t="s">
        <v>24</v>
      </c>
      <c r="H70" s="122" t="s">
        <v>24</v>
      </c>
      <c r="I70" s="122" t="s">
        <v>24</v>
      </c>
      <c r="J70" s="122" t="s">
        <v>24</v>
      </c>
      <c r="K70" s="122" t="s">
        <v>24</v>
      </c>
      <c r="L70" s="122" t="s">
        <v>24</v>
      </c>
      <c r="M70" s="122" t="s">
        <v>24</v>
      </c>
      <c r="N70" s="122" t="s">
        <v>24</v>
      </c>
    </row>
    <row r="71" spans="1:14" s="148" customFormat="1" ht="47.25" x14ac:dyDescent="0.25">
      <c r="A71" s="122" t="s">
        <v>107</v>
      </c>
      <c r="B71" s="125" t="s">
        <v>108</v>
      </c>
      <c r="C71" s="122" t="s">
        <v>23</v>
      </c>
      <c r="D71" s="122" t="s">
        <v>24</v>
      </c>
      <c r="E71" s="122" t="s">
        <v>24</v>
      </c>
      <c r="F71" s="122" t="s">
        <v>24</v>
      </c>
      <c r="G71" s="122" t="s">
        <v>24</v>
      </c>
      <c r="H71" s="122" t="s">
        <v>24</v>
      </c>
      <c r="I71" s="122" t="s">
        <v>24</v>
      </c>
      <c r="J71" s="122" t="s">
        <v>24</v>
      </c>
      <c r="K71" s="122" t="s">
        <v>24</v>
      </c>
      <c r="L71" s="122" t="s">
        <v>24</v>
      </c>
      <c r="M71" s="122" t="s">
        <v>24</v>
      </c>
      <c r="N71" s="122" t="s">
        <v>24</v>
      </c>
    </row>
    <row r="72" spans="1:14" s="148" customFormat="1" ht="63" x14ac:dyDescent="0.25">
      <c r="A72" s="122" t="s">
        <v>109</v>
      </c>
      <c r="B72" s="125" t="s">
        <v>110</v>
      </c>
      <c r="C72" s="122" t="s">
        <v>23</v>
      </c>
      <c r="D72" s="122" t="s">
        <v>24</v>
      </c>
      <c r="E72" s="122" t="s">
        <v>24</v>
      </c>
      <c r="F72" s="122" t="s">
        <v>24</v>
      </c>
      <c r="G72" s="122" t="s">
        <v>24</v>
      </c>
      <c r="H72" s="122" t="s">
        <v>24</v>
      </c>
      <c r="I72" s="122" t="s">
        <v>24</v>
      </c>
      <c r="J72" s="122" t="s">
        <v>24</v>
      </c>
      <c r="K72" s="122" t="s">
        <v>24</v>
      </c>
      <c r="L72" s="122" t="s">
        <v>24</v>
      </c>
      <c r="M72" s="122" t="s">
        <v>24</v>
      </c>
      <c r="N72" s="122" t="s">
        <v>24</v>
      </c>
    </row>
    <row r="73" spans="1:14" s="148" customFormat="1" ht="63" x14ac:dyDescent="0.25">
      <c r="A73" s="122" t="s">
        <v>111</v>
      </c>
      <c r="B73" s="125" t="s">
        <v>112</v>
      </c>
      <c r="C73" s="122" t="s">
        <v>23</v>
      </c>
      <c r="D73" s="122" t="s">
        <v>24</v>
      </c>
      <c r="E73" s="122" t="s">
        <v>24</v>
      </c>
      <c r="F73" s="122" t="s">
        <v>24</v>
      </c>
      <c r="G73" s="122" t="s">
        <v>24</v>
      </c>
      <c r="H73" s="122" t="s">
        <v>24</v>
      </c>
      <c r="I73" s="122" t="s">
        <v>24</v>
      </c>
      <c r="J73" s="122" t="s">
        <v>24</v>
      </c>
      <c r="K73" s="122" t="s">
        <v>24</v>
      </c>
      <c r="L73" s="122" t="s">
        <v>24</v>
      </c>
      <c r="M73" s="122" t="s">
        <v>24</v>
      </c>
      <c r="N73" s="122" t="s">
        <v>24</v>
      </c>
    </row>
    <row r="74" spans="1:14" ht="63" x14ac:dyDescent="0.2">
      <c r="A74" s="122" t="s">
        <v>113</v>
      </c>
      <c r="B74" s="125" t="s">
        <v>114</v>
      </c>
      <c r="C74" s="122" t="s">
        <v>23</v>
      </c>
      <c r="D74" s="122" t="s">
        <v>24</v>
      </c>
      <c r="E74" s="122" t="s">
        <v>24</v>
      </c>
      <c r="F74" s="122" t="s">
        <v>24</v>
      </c>
      <c r="G74" s="122" t="s">
        <v>24</v>
      </c>
      <c r="H74" s="122" t="s">
        <v>24</v>
      </c>
      <c r="I74" s="122" t="s">
        <v>24</v>
      </c>
      <c r="J74" s="122" t="s">
        <v>24</v>
      </c>
      <c r="K74" s="122" t="s">
        <v>24</v>
      </c>
      <c r="L74" s="122" t="s">
        <v>24</v>
      </c>
      <c r="M74" s="122" t="s">
        <v>24</v>
      </c>
      <c r="N74" s="122" t="s">
        <v>24</v>
      </c>
    </row>
    <row r="75" spans="1:14" ht="63" x14ac:dyDescent="0.2">
      <c r="A75" s="122" t="s">
        <v>115</v>
      </c>
      <c r="B75" s="125" t="s">
        <v>116</v>
      </c>
      <c r="C75" s="122" t="s">
        <v>23</v>
      </c>
      <c r="D75" s="122" t="s">
        <v>24</v>
      </c>
      <c r="E75" s="122" t="s">
        <v>24</v>
      </c>
      <c r="F75" s="122" t="s">
        <v>24</v>
      </c>
      <c r="G75" s="122" t="s">
        <v>24</v>
      </c>
      <c r="H75" s="122" t="s">
        <v>24</v>
      </c>
      <c r="I75" s="122" t="s">
        <v>24</v>
      </c>
      <c r="J75" s="122" t="s">
        <v>24</v>
      </c>
      <c r="K75" s="122" t="s">
        <v>24</v>
      </c>
      <c r="L75" s="122" t="s">
        <v>24</v>
      </c>
      <c r="M75" s="122" t="s">
        <v>24</v>
      </c>
      <c r="N75" s="122" t="s">
        <v>24</v>
      </c>
    </row>
    <row r="76" spans="1:14" ht="63" x14ac:dyDescent="0.2">
      <c r="A76" s="122" t="s">
        <v>117</v>
      </c>
      <c r="B76" s="125" t="s">
        <v>118</v>
      </c>
      <c r="C76" s="122" t="s">
        <v>23</v>
      </c>
      <c r="D76" s="122" t="s">
        <v>24</v>
      </c>
      <c r="E76" s="122" t="s">
        <v>24</v>
      </c>
      <c r="F76" s="122" t="s">
        <v>24</v>
      </c>
      <c r="G76" s="122" t="s">
        <v>24</v>
      </c>
      <c r="H76" s="122" t="s">
        <v>24</v>
      </c>
      <c r="I76" s="122" t="s">
        <v>24</v>
      </c>
      <c r="J76" s="122" t="s">
        <v>24</v>
      </c>
      <c r="K76" s="122" t="s">
        <v>24</v>
      </c>
      <c r="L76" s="122" t="s">
        <v>24</v>
      </c>
      <c r="M76" s="122" t="s">
        <v>24</v>
      </c>
      <c r="N76" s="122" t="s">
        <v>24</v>
      </c>
    </row>
    <row r="77" spans="1:14" ht="47.25" x14ac:dyDescent="0.2">
      <c r="A77" s="122" t="s">
        <v>119</v>
      </c>
      <c r="B77" s="125" t="s">
        <v>120</v>
      </c>
      <c r="C77" s="122" t="s">
        <v>23</v>
      </c>
      <c r="D77" s="122" t="s">
        <v>24</v>
      </c>
      <c r="E77" s="122" t="s">
        <v>24</v>
      </c>
      <c r="F77" s="122" t="s">
        <v>24</v>
      </c>
      <c r="G77" s="122" t="s">
        <v>24</v>
      </c>
      <c r="H77" s="122" t="s">
        <v>24</v>
      </c>
      <c r="I77" s="122" t="s">
        <v>24</v>
      </c>
      <c r="J77" s="122" t="s">
        <v>24</v>
      </c>
      <c r="K77" s="122" t="s">
        <v>24</v>
      </c>
      <c r="L77" s="122" t="s">
        <v>24</v>
      </c>
      <c r="M77" s="122" t="s">
        <v>24</v>
      </c>
      <c r="N77" s="122" t="s">
        <v>24</v>
      </c>
    </row>
    <row r="78" spans="1:14" ht="63" x14ac:dyDescent="0.2">
      <c r="A78" s="122" t="s">
        <v>121</v>
      </c>
      <c r="B78" s="125" t="s">
        <v>122</v>
      </c>
      <c r="C78" s="122" t="s">
        <v>23</v>
      </c>
      <c r="D78" s="122" t="s">
        <v>24</v>
      </c>
      <c r="E78" s="122" t="s">
        <v>24</v>
      </c>
      <c r="F78" s="122" t="s">
        <v>24</v>
      </c>
      <c r="G78" s="122" t="s">
        <v>24</v>
      </c>
      <c r="H78" s="122" t="s">
        <v>24</v>
      </c>
      <c r="I78" s="122" t="s">
        <v>24</v>
      </c>
      <c r="J78" s="122" t="s">
        <v>24</v>
      </c>
      <c r="K78" s="122" t="s">
        <v>24</v>
      </c>
      <c r="L78" s="122" t="s">
        <v>24</v>
      </c>
      <c r="M78" s="122" t="s">
        <v>24</v>
      </c>
      <c r="N78" s="122" t="s">
        <v>24</v>
      </c>
    </row>
    <row r="79" spans="1:14" ht="94.5" x14ac:dyDescent="0.2">
      <c r="A79" s="122" t="s">
        <v>123</v>
      </c>
      <c r="B79" s="125" t="s">
        <v>124</v>
      </c>
      <c r="C79" s="122" t="s">
        <v>23</v>
      </c>
      <c r="D79" s="122" t="s">
        <v>24</v>
      </c>
      <c r="E79" s="122" t="s">
        <v>24</v>
      </c>
      <c r="F79" s="122" t="s">
        <v>24</v>
      </c>
      <c r="G79" s="122" t="s">
        <v>24</v>
      </c>
      <c r="H79" s="122" t="s">
        <v>24</v>
      </c>
      <c r="I79" s="122" t="s">
        <v>24</v>
      </c>
      <c r="J79" s="122" t="s">
        <v>24</v>
      </c>
      <c r="K79" s="122" t="s">
        <v>24</v>
      </c>
      <c r="L79" s="122" t="s">
        <v>24</v>
      </c>
      <c r="M79" s="122" t="s">
        <v>24</v>
      </c>
      <c r="N79" s="122" t="s">
        <v>24</v>
      </c>
    </row>
    <row r="80" spans="1:14" ht="78.75" x14ac:dyDescent="0.2">
      <c r="A80" s="122" t="s">
        <v>125</v>
      </c>
      <c r="B80" s="125" t="s">
        <v>126</v>
      </c>
      <c r="C80" s="122" t="s">
        <v>23</v>
      </c>
      <c r="D80" s="122" t="s">
        <v>24</v>
      </c>
      <c r="E80" s="122" t="s">
        <v>24</v>
      </c>
      <c r="F80" s="122" t="s">
        <v>24</v>
      </c>
      <c r="G80" s="122" t="s">
        <v>24</v>
      </c>
      <c r="H80" s="122" t="s">
        <v>24</v>
      </c>
      <c r="I80" s="122" t="s">
        <v>24</v>
      </c>
      <c r="J80" s="122" t="s">
        <v>24</v>
      </c>
      <c r="K80" s="122" t="s">
        <v>24</v>
      </c>
      <c r="L80" s="122" t="s">
        <v>24</v>
      </c>
      <c r="M80" s="122" t="s">
        <v>24</v>
      </c>
      <c r="N80" s="122" t="s">
        <v>24</v>
      </c>
    </row>
    <row r="81" spans="1:14" ht="78.75" x14ac:dyDescent="0.2">
      <c r="A81" s="122" t="s">
        <v>127</v>
      </c>
      <c r="B81" s="125" t="s">
        <v>128</v>
      </c>
      <c r="C81" s="122" t="s">
        <v>23</v>
      </c>
      <c r="D81" s="122" t="s">
        <v>24</v>
      </c>
      <c r="E81" s="122" t="s">
        <v>24</v>
      </c>
      <c r="F81" s="122" t="s">
        <v>24</v>
      </c>
      <c r="G81" s="122" t="s">
        <v>24</v>
      </c>
      <c r="H81" s="122" t="s">
        <v>24</v>
      </c>
      <c r="I81" s="122" t="s">
        <v>24</v>
      </c>
      <c r="J81" s="122" t="s">
        <v>24</v>
      </c>
      <c r="K81" s="122" t="s">
        <v>24</v>
      </c>
      <c r="L81" s="122" t="s">
        <v>24</v>
      </c>
      <c r="M81" s="122" t="s">
        <v>24</v>
      </c>
      <c r="N81" s="122" t="s">
        <v>24</v>
      </c>
    </row>
    <row r="82" spans="1:14" ht="47.25" x14ac:dyDescent="0.2">
      <c r="A82" s="122" t="s">
        <v>129</v>
      </c>
      <c r="B82" s="125" t="s">
        <v>130</v>
      </c>
      <c r="C82" s="122" t="s">
        <v>23</v>
      </c>
      <c r="D82" s="122" t="s">
        <v>24</v>
      </c>
      <c r="E82" s="122" t="s">
        <v>24</v>
      </c>
      <c r="F82" s="122" t="s">
        <v>24</v>
      </c>
      <c r="G82" s="122" t="s">
        <v>24</v>
      </c>
      <c r="H82" s="122" t="s">
        <v>24</v>
      </c>
      <c r="I82" s="122" t="s">
        <v>24</v>
      </c>
      <c r="J82" s="122" t="s">
        <v>24</v>
      </c>
      <c r="K82" s="122" t="s">
        <v>24</v>
      </c>
      <c r="L82" s="122" t="s">
        <v>24</v>
      </c>
      <c r="M82" s="122" t="s">
        <v>24</v>
      </c>
      <c r="N82" s="122" t="s">
        <v>24</v>
      </c>
    </row>
    <row r="83" spans="1:14" ht="63" x14ac:dyDescent="0.2">
      <c r="A83" s="123" t="s">
        <v>131</v>
      </c>
      <c r="B83" s="125" t="s">
        <v>132</v>
      </c>
      <c r="C83" s="122" t="s">
        <v>23</v>
      </c>
      <c r="D83" s="122" t="s">
        <v>24</v>
      </c>
      <c r="E83" s="122" t="s">
        <v>24</v>
      </c>
      <c r="F83" s="122" t="s">
        <v>24</v>
      </c>
      <c r="G83" s="122" t="s">
        <v>24</v>
      </c>
      <c r="H83" s="122" t="s">
        <v>24</v>
      </c>
      <c r="I83" s="122" t="s">
        <v>24</v>
      </c>
      <c r="J83" s="122" t="s">
        <v>24</v>
      </c>
      <c r="K83" s="122" t="s">
        <v>24</v>
      </c>
      <c r="L83" s="122" t="s">
        <v>24</v>
      </c>
      <c r="M83" s="122" t="s">
        <v>24</v>
      </c>
      <c r="N83" s="122" t="s">
        <v>24</v>
      </c>
    </row>
    <row r="84" spans="1:14" ht="31.5" x14ac:dyDescent="0.2">
      <c r="A84" s="122" t="s">
        <v>133</v>
      </c>
      <c r="B84" s="125" t="s">
        <v>134</v>
      </c>
      <c r="C84" s="122" t="s">
        <v>23</v>
      </c>
      <c r="D84" s="122" t="s">
        <v>24</v>
      </c>
      <c r="E84" s="122" t="s">
        <v>24</v>
      </c>
      <c r="F84" s="138">
        <f>SUM(F85,F90,F92,F93,F100,F103)</f>
        <v>145.02866591491585</v>
      </c>
      <c r="G84" s="122" t="s">
        <v>24</v>
      </c>
      <c r="H84" s="122" t="s">
        <v>24</v>
      </c>
      <c r="I84" s="122" t="s">
        <v>24</v>
      </c>
      <c r="J84" s="122" t="s">
        <v>24</v>
      </c>
      <c r="K84" s="122" t="s">
        <v>24</v>
      </c>
      <c r="L84" s="122" t="s">
        <v>24</v>
      </c>
      <c r="M84" s="122" t="s">
        <v>24</v>
      </c>
      <c r="N84" s="122" t="s">
        <v>24</v>
      </c>
    </row>
    <row r="85" spans="1:14" ht="31.5" x14ac:dyDescent="0.2">
      <c r="A85" s="122" t="s">
        <v>135</v>
      </c>
      <c r="B85" s="125" t="s">
        <v>136</v>
      </c>
      <c r="C85" s="122" t="s">
        <v>23</v>
      </c>
      <c r="D85" s="138">
        <f t="shared" ref="D85:N85" si="4">SUM(D86:D89)</f>
        <v>0</v>
      </c>
      <c r="E85" s="138">
        <f t="shared" si="4"/>
        <v>0</v>
      </c>
      <c r="F85" s="138">
        <f t="shared" si="4"/>
        <v>0</v>
      </c>
      <c r="G85" s="138">
        <f t="shared" si="4"/>
        <v>0</v>
      </c>
      <c r="H85" s="138">
        <f t="shared" si="4"/>
        <v>0</v>
      </c>
      <c r="I85" s="138">
        <f t="shared" si="4"/>
        <v>0</v>
      </c>
      <c r="J85" s="138">
        <f t="shared" si="4"/>
        <v>0</v>
      </c>
      <c r="K85" s="138">
        <f t="shared" si="4"/>
        <v>0</v>
      </c>
      <c r="L85" s="138">
        <f t="shared" si="4"/>
        <v>0</v>
      </c>
      <c r="M85" s="138">
        <f t="shared" si="4"/>
        <v>0</v>
      </c>
      <c r="N85" s="138">
        <f t="shared" si="4"/>
        <v>0</v>
      </c>
    </row>
    <row r="86" spans="1:14" ht="63" x14ac:dyDescent="0.2">
      <c r="A86" s="194" t="s">
        <v>137</v>
      </c>
      <c r="B86" s="195" t="s">
        <v>450</v>
      </c>
      <c r="C86" s="97" t="s">
        <v>451</v>
      </c>
      <c r="D86" s="120" t="s">
        <v>24</v>
      </c>
      <c r="E86" s="120" t="s">
        <v>24</v>
      </c>
      <c r="F86" s="140" t="str">
        <f>'1'!P82</f>
        <v>нд</v>
      </c>
      <c r="G86" s="120" t="s">
        <v>24</v>
      </c>
      <c r="H86" s="120" t="s">
        <v>24</v>
      </c>
      <c r="I86" s="120" t="s">
        <v>24</v>
      </c>
      <c r="J86" s="120" t="s">
        <v>24</v>
      </c>
      <c r="K86" s="120" t="s">
        <v>24</v>
      </c>
      <c r="L86" s="120" t="s">
        <v>24</v>
      </c>
      <c r="M86" s="120" t="s">
        <v>24</v>
      </c>
      <c r="N86" s="120" t="s">
        <v>24</v>
      </c>
    </row>
    <row r="87" spans="1:14" ht="15.75" x14ac:dyDescent="0.2">
      <c r="A87" s="194" t="s">
        <v>138</v>
      </c>
      <c r="B87" s="195" t="s">
        <v>473</v>
      </c>
      <c r="C87" s="97" t="s">
        <v>482</v>
      </c>
      <c r="D87" s="120" t="s">
        <v>24</v>
      </c>
      <c r="E87" s="120" t="s">
        <v>24</v>
      </c>
      <c r="F87" s="140" t="str">
        <f>'1'!P83</f>
        <v>нд</v>
      </c>
      <c r="G87" s="120" t="s">
        <v>24</v>
      </c>
      <c r="H87" s="120" t="s">
        <v>24</v>
      </c>
      <c r="I87" s="120" t="s">
        <v>24</v>
      </c>
      <c r="J87" s="120" t="s">
        <v>24</v>
      </c>
      <c r="K87" s="120" t="s">
        <v>24</v>
      </c>
      <c r="L87" s="120" t="s">
        <v>24</v>
      </c>
      <c r="M87" s="120" t="s">
        <v>24</v>
      </c>
      <c r="N87" s="120" t="s">
        <v>24</v>
      </c>
    </row>
    <row r="88" spans="1:14" ht="15.75" x14ac:dyDescent="0.2">
      <c r="A88" s="194" t="s">
        <v>460</v>
      </c>
      <c r="B88" s="195" t="s">
        <v>474</v>
      </c>
      <c r="C88" s="97" t="s">
        <v>483</v>
      </c>
      <c r="D88" s="120" t="s">
        <v>24</v>
      </c>
      <c r="E88" s="120" t="s">
        <v>24</v>
      </c>
      <c r="F88" s="140" t="str">
        <f>'1'!P84</f>
        <v>нд</v>
      </c>
      <c r="G88" s="120" t="s">
        <v>24</v>
      </c>
      <c r="H88" s="120" t="s">
        <v>24</v>
      </c>
      <c r="I88" s="120" t="s">
        <v>24</v>
      </c>
      <c r="J88" s="120" t="s">
        <v>24</v>
      </c>
      <c r="K88" s="120" t="s">
        <v>24</v>
      </c>
      <c r="L88" s="120" t="s">
        <v>24</v>
      </c>
      <c r="M88" s="120" t="s">
        <v>24</v>
      </c>
      <c r="N88" s="120" t="s">
        <v>24</v>
      </c>
    </row>
    <row r="89" spans="1:14" ht="15.75" x14ac:dyDescent="0.2">
      <c r="A89" s="194" t="s">
        <v>461</v>
      </c>
      <c r="B89" s="195" t="s">
        <v>498</v>
      </c>
      <c r="C89" s="97" t="s">
        <v>499</v>
      </c>
      <c r="D89" s="120" t="s">
        <v>24</v>
      </c>
      <c r="E89" s="120" t="s">
        <v>24</v>
      </c>
      <c r="F89" s="140" t="str">
        <f>'1'!P85</f>
        <v>нд</v>
      </c>
      <c r="G89" s="120"/>
      <c r="H89" s="120"/>
      <c r="I89" s="120"/>
      <c r="J89" s="120"/>
      <c r="K89" s="120"/>
      <c r="L89" s="120"/>
      <c r="M89" s="120"/>
      <c r="N89" s="120"/>
    </row>
    <row r="90" spans="1:14" ht="31.5" x14ac:dyDescent="0.2">
      <c r="A90" s="122" t="s">
        <v>139</v>
      </c>
      <c r="B90" s="125" t="s">
        <v>140</v>
      </c>
      <c r="C90" s="122" t="s">
        <v>23</v>
      </c>
      <c r="D90" s="122" t="str">
        <f>+D91</f>
        <v>нд</v>
      </c>
      <c r="E90" s="122" t="str">
        <f t="shared" ref="E90:N90" si="5">+E91</f>
        <v>нд</v>
      </c>
      <c r="F90" s="140" t="str">
        <f>'1'!P86</f>
        <v>нд</v>
      </c>
      <c r="G90" s="122" t="str">
        <f t="shared" si="5"/>
        <v>нд</v>
      </c>
      <c r="H90" s="122" t="str">
        <f t="shared" si="5"/>
        <v>нд</v>
      </c>
      <c r="I90" s="122" t="str">
        <f t="shared" si="5"/>
        <v>нд</v>
      </c>
      <c r="J90" s="122" t="str">
        <f t="shared" si="5"/>
        <v>нд</v>
      </c>
      <c r="K90" s="122" t="str">
        <f t="shared" si="5"/>
        <v>нд</v>
      </c>
      <c r="L90" s="122" t="str">
        <f t="shared" si="5"/>
        <v>нд</v>
      </c>
      <c r="M90" s="122" t="str">
        <f t="shared" si="5"/>
        <v>нд</v>
      </c>
      <c r="N90" s="122" t="str">
        <f t="shared" si="5"/>
        <v>нд</v>
      </c>
    </row>
    <row r="91" spans="1:14" ht="47.25" x14ac:dyDescent="0.2">
      <c r="A91" s="120" t="s">
        <v>141</v>
      </c>
      <c r="B91" s="199" t="s">
        <v>142</v>
      </c>
      <c r="C91" s="120" t="s">
        <v>143</v>
      </c>
      <c r="D91" s="120" t="s">
        <v>24</v>
      </c>
      <c r="E91" s="120" t="s">
        <v>24</v>
      </c>
      <c r="F91" s="140" t="str">
        <f>'1'!P87</f>
        <v>нд</v>
      </c>
      <c r="G91" s="120" t="s">
        <v>24</v>
      </c>
      <c r="H91" s="120" t="s">
        <v>24</v>
      </c>
      <c r="I91" s="120" t="s">
        <v>24</v>
      </c>
      <c r="J91" s="120" t="s">
        <v>24</v>
      </c>
      <c r="K91" s="120" t="s">
        <v>24</v>
      </c>
      <c r="L91" s="120" t="s">
        <v>24</v>
      </c>
      <c r="M91" s="120" t="s">
        <v>24</v>
      </c>
      <c r="N91" s="120" t="s">
        <v>24</v>
      </c>
    </row>
    <row r="92" spans="1:14" ht="31.5" x14ac:dyDescent="0.2">
      <c r="A92" s="122" t="s">
        <v>144</v>
      </c>
      <c r="B92" s="125" t="s">
        <v>145</v>
      </c>
      <c r="C92" s="122" t="s">
        <v>23</v>
      </c>
      <c r="D92" s="122" t="s">
        <v>24</v>
      </c>
      <c r="E92" s="122" t="s">
        <v>24</v>
      </c>
      <c r="F92" s="140" t="str">
        <f>'1'!P88</f>
        <v>нд</v>
      </c>
      <c r="G92" s="122" t="s">
        <v>24</v>
      </c>
      <c r="H92" s="122" t="s">
        <v>24</v>
      </c>
      <c r="I92" s="122" t="s">
        <v>24</v>
      </c>
      <c r="J92" s="122" t="s">
        <v>24</v>
      </c>
      <c r="K92" s="122" t="s">
        <v>24</v>
      </c>
      <c r="L92" s="122" t="s">
        <v>24</v>
      </c>
      <c r="M92" s="122" t="s">
        <v>24</v>
      </c>
      <c r="N92" s="122" t="s">
        <v>24</v>
      </c>
    </row>
    <row r="93" spans="1:14" ht="47.25" x14ac:dyDescent="0.2">
      <c r="A93" s="122" t="s">
        <v>146</v>
      </c>
      <c r="B93" s="125" t="s">
        <v>147</v>
      </c>
      <c r="C93" s="122" t="s">
        <v>23</v>
      </c>
      <c r="D93" s="138">
        <f>SUM(D94:D99)</f>
        <v>0</v>
      </c>
      <c r="E93" s="138">
        <f>SUM(E94:E99)</f>
        <v>0</v>
      </c>
      <c r="F93" s="140">
        <f>'1'!P89</f>
        <v>0</v>
      </c>
      <c r="G93" s="138">
        <f t="shared" ref="G93:N93" si="6">SUM(G94:G99)</f>
        <v>0</v>
      </c>
      <c r="H93" s="138">
        <f t="shared" si="6"/>
        <v>0</v>
      </c>
      <c r="I93" s="138">
        <f t="shared" si="6"/>
        <v>0</v>
      </c>
      <c r="J93" s="138">
        <f t="shared" si="6"/>
        <v>0</v>
      </c>
      <c r="K93" s="138">
        <f t="shared" si="6"/>
        <v>0</v>
      </c>
      <c r="L93" s="138">
        <f t="shared" si="6"/>
        <v>0</v>
      </c>
      <c r="M93" s="138">
        <f t="shared" si="6"/>
        <v>0</v>
      </c>
      <c r="N93" s="138">
        <f t="shared" si="6"/>
        <v>0</v>
      </c>
    </row>
    <row r="94" spans="1:14" ht="47.25" x14ac:dyDescent="0.2">
      <c r="A94" s="194" t="s">
        <v>148</v>
      </c>
      <c r="B94" s="195" t="s">
        <v>171</v>
      </c>
      <c r="C94" s="97" t="s">
        <v>172</v>
      </c>
      <c r="D94" s="120" t="s">
        <v>24</v>
      </c>
      <c r="E94" s="120" t="s">
        <v>24</v>
      </c>
      <c r="F94" s="140" t="str">
        <f>'1'!P90</f>
        <v>нд</v>
      </c>
      <c r="G94" s="120" t="s">
        <v>24</v>
      </c>
      <c r="H94" s="120" t="s">
        <v>24</v>
      </c>
      <c r="I94" s="120" t="s">
        <v>24</v>
      </c>
      <c r="J94" s="120" t="s">
        <v>24</v>
      </c>
      <c r="K94" s="120" t="s">
        <v>24</v>
      </c>
      <c r="L94" s="120" t="s">
        <v>24</v>
      </c>
      <c r="M94" s="120" t="s">
        <v>24</v>
      </c>
      <c r="N94" s="120" t="s">
        <v>24</v>
      </c>
    </row>
    <row r="95" spans="1:14" ht="15.75" x14ac:dyDescent="0.2">
      <c r="A95" s="194" t="s">
        <v>149</v>
      </c>
      <c r="B95" s="195" t="s">
        <v>173</v>
      </c>
      <c r="C95" s="97" t="s">
        <v>174</v>
      </c>
      <c r="D95" s="120" t="s">
        <v>24</v>
      </c>
      <c r="E95" s="120" t="s">
        <v>24</v>
      </c>
      <c r="F95" s="140" t="str">
        <f>'1'!P91</f>
        <v>нд</v>
      </c>
      <c r="G95" s="120" t="s">
        <v>24</v>
      </c>
      <c r="H95" s="120" t="s">
        <v>24</v>
      </c>
      <c r="I95" s="120" t="s">
        <v>24</v>
      </c>
      <c r="J95" s="120" t="s">
        <v>24</v>
      </c>
      <c r="K95" s="120" t="s">
        <v>24</v>
      </c>
      <c r="L95" s="120" t="s">
        <v>24</v>
      </c>
      <c r="M95" s="120" t="s">
        <v>24</v>
      </c>
      <c r="N95" s="120" t="s">
        <v>24</v>
      </c>
    </row>
    <row r="96" spans="1:14" ht="15.75" x14ac:dyDescent="0.2">
      <c r="A96" s="194" t="s">
        <v>150</v>
      </c>
      <c r="B96" s="195" t="s">
        <v>472</v>
      </c>
      <c r="C96" s="97" t="s">
        <v>481</v>
      </c>
      <c r="D96" s="120" t="s">
        <v>24</v>
      </c>
      <c r="E96" s="120" t="s">
        <v>24</v>
      </c>
      <c r="F96" s="140" t="str">
        <f>'1'!P92</f>
        <v>нд</v>
      </c>
      <c r="G96" s="120" t="s">
        <v>24</v>
      </c>
      <c r="H96" s="120" t="s">
        <v>24</v>
      </c>
      <c r="I96" s="120" t="s">
        <v>24</v>
      </c>
      <c r="J96" s="120" t="s">
        <v>24</v>
      </c>
      <c r="K96" s="120" t="s">
        <v>24</v>
      </c>
      <c r="L96" s="120" t="s">
        <v>24</v>
      </c>
      <c r="M96" s="120" t="s">
        <v>24</v>
      </c>
      <c r="N96" s="120" t="s">
        <v>24</v>
      </c>
    </row>
    <row r="97" spans="1:14" ht="15.75" x14ac:dyDescent="0.2">
      <c r="A97" s="194" t="s">
        <v>151</v>
      </c>
      <c r="B97" s="195" t="s">
        <v>500</v>
      </c>
      <c r="C97" s="194" t="s">
        <v>501</v>
      </c>
      <c r="D97" s="120" t="s">
        <v>24</v>
      </c>
      <c r="E97" s="120" t="s">
        <v>24</v>
      </c>
      <c r="F97" s="140" t="str">
        <f>'1'!P93</f>
        <v>нд</v>
      </c>
      <c r="G97" s="120" t="s">
        <v>24</v>
      </c>
      <c r="H97" s="120" t="s">
        <v>24</v>
      </c>
      <c r="I97" s="120" t="s">
        <v>24</v>
      </c>
      <c r="J97" s="120" t="s">
        <v>24</v>
      </c>
      <c r="K97" s="120" t="s">
        <v>24</v>
      </c>
      <c r="L97" s="120" t="s">
        <v>24</v>
      </c>
      <c r="M97" s="120" t="s">
        <v>24</v>
      </c>
      <c r="N97" s="120" t="s">
        <v>24</v>
      </c>
    </row>
    <row r="98" spans="1:14" ht="78.75" x14ac:dyDescent="0.2">
      <c r="A98" s="194" t="s">
        <v>152</v>
      </c>
      <c r="B98" s="195" t="s">
        <v>502</v>
      </c>
      <c r="C98" s="194" t="s">
        <v>503</v>
      </c>
      <c r="D98" s="120" t="s">
        <v>24</v>
      </c>
      <c r="E98" s="120" t="s">
        <v>24</v>
      </c>
      <c r="F98" s="140" t="str">
        <f>'1'!P94</f>
        <v>нд</v>
      </c>
      <c r="G98" s="120" t="s">
        <v>24</v>
      </c>
      <c r="H98" s="120" t="s">
        <v>24</v>
      </c>
      <c r="I98" s="120" t="s">
        <v>24</v>
      </c>
      <c r="J98" s="120" t="s">
        <v>24</v>
      </c>
      <c r="K98" s="120" t="s">
        <v>24</v>
      </c>
      <c r="L98" s="120" t="s">
        <v>24</v>
      </c>
      <c r="M98" s="120" t="s">
        <v>24</v>
      </c>
      <c r="N98" s="120" t="s">
        <v>24</v>
      </c>
    </row>
    <row r="99" spans="1:14" ht="31.5" x14ac:dyDescent="0.2">
      <c r="A99" s="194" t="s">
        <v>153</v>
      </c>
      <c r="B99" s="195" t="s">
        <v>504</v>
      </c>
      <c r="C99" s="194" t="s">
        <v>505</v>
      </c>
      <c r="D99" s="120" t="s">
        <v>24</v>
      </c>
      <c r="E99" s="120" t="s">
        <v>24</v>
      </c>
      <c r="F99" s="140" t="str">
        <f>'1'!P95</f>
        <v>нд</v>
      </c>
      <c r="G99" s="120" t="s">
        <v>24</v>
      </c>
      <c r="H99" s="120" t="s">
        <v>24</v>
      </c>
      <c r="I99" s="120" t="s">
        <v>24</v>
      </c>
      <c r="J99" s="120" t="s">
        <v>24</v>
      </c>
      <c r="K99" s="120" t="s">
        <v>24</v>
      </c>
      <c r="L99" s="120" t="s">
        <v>24</v>
      </c>
      <c r="M99" s="120" t="s">
        <v>24</v>
      </c>
      <c r="N99" s="120" t="s">
        <v>24</v>
      </c>
    </row>
    <row r="100" spans="1:14" ht="31.5" x14ac:dyDescent="0.2">
      <c r="A100" s="122" t="s">
        <v>154</v>
      </c>
      <c r="B100" s="125" t="s">
        <v>155</v>
      </c>
      <c r="C100" s="122" t="s">
        <v>23</v>
      </c>
      <c r="D100" s="138">
        <f>SUM(D101:D102)</f>
        <v>0</v>
      </c>
      <c r="E100" s="138">
        <f>SUM(E101:E102)</f>
        <v>0</v>
      </c>
      <c r="F100" s="140">
        <f>'1'!P96</f>
        <v>2.9427607149158401</v>
      </c>
      <c r="G100" s="138">
        <f t="shared" ref="G100:N100" si="7">SUM(G101:G102)</f>
        <v>0</v>
      </c>
      <c r="H100" s="138">
        <f t="shared" si="7"/>
        <v>0</v>
      </c>
      <c r="I100" s="138">
        <f t="shared" si="7"/>
        <v>0</v>
      </c>
      <c r="J100" s="138">
        <f t="shared" si="7"/>
        <v>0</v>
      </c>
      <c r="K100" s="138">
        <f t="shared" si="7"/>
        <v>0</v>
      </c>
      <c r="L100" s="138">
        <f t="shared" si="7"/>
        <v>0</v>
      </c>
      <c r="M100" s="138">
        <f t="shared" si="7"/>
        <v>0</v>
      </c>
      <c r="N100" s="138">
        <f t="shared" si="7"/>
        <v>0</v>
      </c>
    </row>
    <row r="101" spans="1:14" ht="63" x14ac:dyDescent="0.2">
      <c r="A101" s="97" t="s">
        <v>156</v>
      </c>
      <c r="B101" s="195" t="s">
        <v>175</v>
      </c>
      <c r="C101" s="97" t="s">
        <v>176</v>
      </c>
      <c r="D101" s="120" t="s">
        <v>24</v>
      </c>
      <c r="E101" s="120" t="s">
        <v>24</v>
      </c>
      <c r="F101" s="140">
        <f>'1'!P97</f>
        <v>2.9427607149158401</v>
      </c>
      <c r="G101" s="120" t="s">
        <v>24</v>
      </c>
      <c r="H101" s="120" t="s">
        <v>24</v>
      </c>
      <c r="I101" s="120" t="s">
        <v>24</v>
      </c>
      <c r="J101" s="120" t="s">
        <v>24</v>
      </c>
      <c r="K101" s="120" t="s">
        <v>24</v>
      </c>
      <c r="L101" s="120" t="s">
        <v>24</v>
      </c>
      <c r="M101" s="120" t="s">
        <v>24</v>
      </c>
      <c r="N101" s="120" t="s">
        <v>24</v>
      </c>
    </row>
    <row r="102" spans="1:14" ht="63" x14ac:dyDescent="0.2">
      <c r="A102" s="97" t="s">
        <v>157</v>
      </c>
      <c r="B102" s="195" t="s">
        <v>452</v>
      </c>
      <c r="C102" s="120" t="s">
        <v>453</v>
      </c>
      <c r="D102" s="120" t="s">
        <v>24</v>
      </c>
      <c r="E102" s="120" t="s">
        <v>24</v>
      </c>
      <c r="F102" s="140" t="str">
        <f>'1'!P98</f>
        <v>нд</v>
      </c>
      <c r="G102" s="120" t="s">
        <v>24</v>
      </c>
      <c r="H102" s="120" t="s">
        <v>24</v>
      </c>
      <c r="I102" s="120" t="s">
        <v>24</v>
      </c>
      <c r="J102" s="120" t="s">
        <v>24</v>
      </c>
      <c r="K102" s="120" t="s">
        <v>24</v>
      </c>
      <c r="L102" s="120" t="s">
        <v>24</v>
      </c>
      <c r="M102" s="120" t="s">
        <v>24</v>
      </c>
      <c r="N102" s="120" t="s">
        <v>24</v>
      </c>
    </row>
    <row r="103" spans="1:14" ht="47.25" x14ac:dyDescent="0.2">
      <c r="A103" s="122" t="s">
        <v>158</v>
      </c>
      <c r="B103" s="125" t="s">
        <v>159</v>
      </c>
      <c r="C103" s="122" t="s">
        <v>23</v>
      </c>
      <c r="D103" s="138">
        <f>SUM(D108:D114)</f>
        <v>0</v>
      </c>
      <c r="E103" s="138">
        <f t="shared" ref="E103:N103" si="8">SUM(E108:E114)</f>
        <v>0</v>
      </c>
      <c r="F103" s="140">
        <f>'1'!P99</f>
        <v>142.08590520000001</v>
      </c>
      <c r="G103" s="138">
        <f t="shared" si="8"/>
        <v>0</v>
      </c>
      <c r="H103" s="138">
        <f t="shared" si="8"/>
        <v>0</v>
      </c>
      <c r="I103" s="138">
        <f t="shared" si="8"/>
        <v>0</v>
      </c>
      <c r="J103" s="138">
        <f t="shared" si="8"/>
        <v>0</v>
      </c>
      <c r="K103" s="138">
        <f t="shared" si="8"/>
        <v>0</v>
      </c>
      <c r="L103" s="138">
        <f t="shared" si="8"/>
        <v>0</v>
      </c>
      <c r="M103" s="138">
        <f t="shared" si="8"/>
        <v>0</v>
      </c>
      <c r="N103" s="138">
        <f t="shared" si="8"/>
        <v>0</v>
      </c>
    </row>
    <row r="104" spans="1:14" ht="31.5" x14ac:dyDescent="0.2">
      <c r="A104" s="97" t="s">
        <v>160</v>
      </c>
      <c r="B104" s="195" t="s">
        <v>454</v>
      </c>
      <c r="C104" s="97" t="s">
        <v>458</v>
      </c>
      <c r="D104" s="120" t="s">
        <v>24</v>
      </c>
      <c r="E104" s="120" t="s">
        <v>24</v>
      </c>
      <c r="F104" s="140" t="str">
        <f>'1'!P100</f>
        <v>нд</v>
      </c>
      <c r="G104" s="120" t="s">
        <v>24</v>
      </c>
      <c r="H104" s="120" t="s">
        <v>24</v>
      </c>
      <c r="I104" s="120" t="s">
        <v>24</v>
      </c>
      <c r="J104" s="120" t="s">
        <v>24</v>
      </c>
      <c r="K104" s="120" t="s">
        <v>24</v>
      </c>
      <c r="L104" s="120" t="s">
        <v>24</v>
      </c>
      <c r="M104" s="120" t="s">
        <v>24</v>
      </c>
      <c r="N104" s="120" t="s">
        <v>24</v>
      </c>
    </row>
    <row r="105" spans="1:14" ht="47.25" x14ac:dyDescent="0.2">
      <c r="A105" s="97" t="s">
        <v>161</v>
      </c>
      <c r="B105" s="195" t="s">
        <v>455</v>
      </c>
      <c r="C105" s="97" t="s">
        <v>459</v>
      </c>
      <c r="D105" s="120" t="s">
        <v>24</v>
      </c>
      <c r="E105" s="120" t="s">
        <v>24</v>
      </c>
      <c r="F105" s="140" t="str">
        <f>'1'!P101</f>
        <v>нд</v>
      </c>
      <c r="G105" s="120" t="s">
        <v>24</v>
      </c>
      <c r="H105" s="120" t="s">
        <v>24</v>
      </c>
      <c r="I105" s="120" t="s">
        <v>24</v>
      </c>
      <c r="J105" s="120" t="s">
        <v>24</v>
      </c>
      <c r="K105" s="120" t="s">
        <v>24</v>
      </c>
      <c r="L105" s="120" t="s">
        <v>24</v>
      </c>
      <c r="M105" s="120" t="s">
        <v>24</v>
      </c>
      <c r="N105" s="120" t="s">
        <v>24</v>
      </c>
    </row>
    <row r="106" spans="1:14" ht="47.25" x14ac:dyDescent="0.2">
      <c r="A106" s="97" t="s">
        <v>162</v>
      </c>
      <c r="B106" s="195" t="s">
        <v>177</v>
      </c>
      <c r="C106" s="97" t="s">
        <v>178</v>
      </c>
      <c r="D106" s="120" t="s">
        <v>24</v>
      </c>
      <c r="E106" s="120" t="s">
        <v>24</v>
      </c>
      <c r="F106" s="140" t="str">
        <f>'1'!P102</f>
        <v>нд</v>
      </c>
      <c r="G106" s="120" t="s">
        <v>24</v>
      </c>
      <c r="H106" s="120" t="s">
        <v>24</v>
      </c>
      <c r="I106" s="120" t="s">
        <v>24</v>
      </c>
      <c r="J106" s="120" t="s">
        <v>24</v>
      </c>
      <c r="K106" s="120" t="s">
        <v>24</v>
      </c>
      <c r="L106" s="120" t="s">
        <v>24</v>
      </c>
      <c r="M106" s="120" t="s">
        <v>24</v>
      </c>
      <c r="N106" s="120" t="s">
        <v>24</v>
      </c>
    </row>
    <row r="107" spans="1:14" ht="31.5" x14ac:dyDescent="0.2">
      <c r="A107" s="97" t="s">
        <v>456</v>
      </c>
      <c r="B107" s="195" t="s">
        <v>466</v>
      </c>
      <c r="C107" s="97" t="s">
        <v>469</v>
      </c>
      <c r="D107" s="120" t="s">
        <v>24</v>
      </c>
      <c r="E107" s="120" t="s">
        <v>24</v>
      </c>
      <c r="F107" s="140" t="str">
        <f>'1'!P103</f>
        <v>нд</v>
      </c>
      <c r="G107" s="120" t="s">
        <v>24</v>
      </c>
      <c r="H107" s="120" t="s">
        <v>24</v>
      </c>
      <c r="I107" s="120" t="s">
        <v>24</v>
      </c>
      <c r="J107" s="120" t="s">
        <v>24</v>
      </c>
      <c r="K107" s="120" t="s">
        <v>24</v>
      </c>
      <c r="L107" s="120" t="s">
        <v>24</v>
      </c>
      <c r="M107" s="120" t="s">
        <v>24</v>
      </c>
      <c r="N107" s="120" t="s">
        <v>24</v>
      </c>
    </row>
    <row r="108" spans="1:14" ht="15.75" x14ac:dyDescent="0.2">
      <c r="A108" s="97" t="s">
        <v>457</v>
      </c>
      <c r="B108" s="195" t="s">
        <v>467</v>
      </c>
      <c r="C108" s="97" t="s">
        <v>470</v>
      </c>
      <c r="D108" s="120" t="s">
        <v>24</v>
      </c>
      <c r="E108" s="120" t="s">
        <v>24</v>
      </c>
      <c r="F108" s="140" t="str">
        <f>'1'!P104</f>
        <v>нд</v>
      </c>
      <c r="G108" s="120" t="s">
        <v>24</v>
      </c>
      <c r="H108" s="120" t="s">
        <v>24</v>
      </c>
      <c r="I108" s="120" t="s">
        <v>24</v>
      </c>
      <c r="J108" s="120" t="s">
        <v>24</v>
      </c>
      <c r="K108" s="120" t="s">
        <v>24</v>
      </c>
      <c r="L108" s="120" t="s">
        <v>24</v>
      </c>
      <c r="M108" s="120" t="s">
        <v>24</v>
      </c>
      <c r="N108" s="120" t="s">
        <v>24</v>
      </c>
    </row>
    <row r="109" spans="1:14" ht="15.75" x14ac:dyDescent="0.2">
      <c r="A109" s="97" t="s">
        <v>464</v>
      </c>
      <c r="B109" s="195" t="s">
        <v>468</v>
      </c>
      <c r="C109" s="97" t="s">
        <v>471</v>
      </c>
      <c r="D109" s="120" t="s">
        <v>24</v>
      </c>
      <c r="E109" s="120" t="s">
        <v>24</v>
      </c>
      <c r="F109" s="140" t="str">
        <f>'1'!P105</f>
        <v>нд</v>
      </c>
      <c r="G109" s="120" t="s">
        <v>24</v>
      </c>
      <c r="H109" s="120" t="s">
        <v>24</v>
      </c>
      <c r="I109" s="120" t="s">
        <v>24</v>
      </c>
      <c r="J109" s="120" t="s">
        <v>24</v>
      </c>
      <c r="K109" s="120" t="s">
        <v>24</v>
      </c>
      <c r="L109" s="120" t="s">
        <v>24</v>
      </c>
      <c r="M109" s="120" t="s">
        <v>24</v>
      </c>
      <c r="N109" s="120" t="s">
        <v>24</v>
      </c>
    </row>
    <row r="110" spans="1:14" ht="15.75" x14ac:dyDescent="0.2">
      <c r="A110" s="97" t="s">
        <v>465</v>
      </c>
      <c r="B110" s="195" t="s">
        <v>506</v>
      </c>
      <c r="C110" s="194" t="s">
        <v>507</v>
      </c>
      <c r="D110" s="120" t="s">
        <v>24</v>
      </c>
      <c r="E110" s="120" t="s">
        <v>24</v>
      </c>
      <c r="F110" s="140" t="str">
        <f>'1'!P106</f>
        <v>нд</v>
      </c>
      <c r="G110" s="120" t="s">
        <v>24</v>
      </c>
      <c r="H110" s="120" t="s">
        <v>24</v>
      </c>
      <c r="I110" s="120" t="s">
        <v>24</v>
      </c>
      <c r="J110" s="120" t="s">
        <v>24</v>
      </c>
      <c r="K110" s="120" t="s">
        <v>24</v>
      </c>
      <c r="L110" s="120" t="s">
        <v>24</v>
      </c>
      <c r="M110" s="120" t="s">
        <v>24</v>
      </c>
      <c r="N110" s="120" t="s">
        <v>24</v>
      </c>
    </row>
    <row r="111" spans="1:14" ht="15.75" x14ac:dyDescent="0.2">
      <c r="A111" s="97" t="s">
        <v>508</v>
      </c>
      <c r="B111" s="195" t="s">
        <v>509</v>
      </c>
      <c r="C111" s="194" t="s">
        <v>510</v>
      </c>
      <c r="D111" s="120" t="s">
        <v>24</v>
      </c>
      <c r="E111" s="120" t="s">
        <v>24</v>
      </c>
      <c r="F111" s="140" t="str">
        <f>'1'!P107</f>
        <v>нд</v>
      </c>
      <c r="G111" s="120" t="s">
        <v>24</v>
      </c>
      <c r="H111" s="120" t="s">
        <v>24</v>
      </c>
      <c r="I111" s="120" t="s">
        <v>24</v>
      </c>
      <c r="J111" s="120" t="s">
        <v>24</v>
      </c>
      <c r="K111" s="120" t="s">
        <v>24</v>
      </c>
      <c r="L111" s="120" t="s">
        <v>24</v>
      </c>
      <c r="M111" s="120" t="s">
        <v>24</v>
      </c>
      <c r="N111" s="120" t="s">
        <v>24</v>
      </c>
    </row>
    <row r="112" spans="1:14" ht="31.5" x14ac:dyDescent="0.2">
      <c r="A112" s="97" t="s">
        <v>511</v>
      </c>
      <c r="B112" s="195" t="s">
        <v>512</v>
      </c>
      <c r="C112" s="194" t="s">
        <v>513</v>
      </c>
      <c r="D112" s="120" t="s">
        <v>24</v>
      </c>
      <c r="E112" s="120" t="s">
        <v>24</v>
      </c>
      <c r="F112" s="140" t="str">
        <f>'1'!P108</f>
        <v>нд</v>
      </c>
      <c r="G112" s="120" t="s">
        <v>24</v>
      </c>
      <c r="H112" s="120" t="s">
        <v>24</v>
      </c>
      <c r="I112" s="120" t="s">
        <v>24</v>
      </c>
      <c r="J112" s="120" t="s">
        <v>24</v>
      </c>
      <c r="K112" s="120" t="s">
        <v>24</v>
      </c>
      <c r="L112" s="120" t="s">
        <v>24</v>
      </c>
      <c r="M112" s="120" t="s">
        <v>24</v>
      </c>
      <c r="N112" s="120" t="s">
        <v>24</v>
      </c>
    </row>
    <row r="113" spans="1:14" ht="94.5" x14ac:dyDescent="0.2">
      <c r="A113" s="97" t="s">
        <v>514</v>
      </c>
      <c r="B113" s="195" t="s">
        <v>515</v>
      </c>
      <c r="C113" s="194" t="s">
        <v>516</v>
      </c>
      <c r="D113" s="120" t="s">
        <v>24</v>
      </c>
      <c r="E113" s="120" t="s">
        <v>24</v>
      </c>
      <c r="F113" s="140">
        <f>'1'!P109</f>
        <v>22.085905199999999</v>
      </c>
      <c r="G113" s="120" t="s">
        <v>24</v>
      </c>
      <c r="H113" s="120" t="s">
        <v>24</v>
      </c>
      <c r="I113" s="120" t="s">
        <v>24</v>
      </c>
      <c r="J113" s="120" t="s">
        <v>24</v>
      </c>
      <c r="K113" s="120" t="s">
        <v>24</v>
      </c>
      <c r="L113" s="120" t="s">
        <v>24</v>
      </c>
      <c r="M113" s="120" t="s">
        <v>24</v>
      </c>
      <c r="N113" s="120" t="s">
        <v>24</v>
      </c>
    </row>
    <row r="114" spans="1:14" ht="31.5" x14ac:dyDescent="0.2">
      <c r="A114" s="97" t="s">
        <v>517</v>
      </c>
      <c r="B114" s="195" t="s">
        <v>518</v>
      </c>
      <c r="C114" s="194" t="s">
        <v>519</v>
      </c>
      <c r="D114" s="120" t="s">
        <v>24</v>
      </c>
      <c r="E114" s="120" t="s">
        <v>24</v>
      </c>
      <c r="F114" s="140">
        <f>'1'!P110</f>
        <v>120</v>
      </c>
      <c r="G114" s="120" t="s">
        <v>24</v>
      </c>
      <c r="H114" s="120" t="s">
        <v>24</v>
      </c>
      <c r="I114" s="120" t="s">
        <v>24</v>
      </c>
      <c r="J114" s="120" t="s">
        <v>24</v>
      </c>
      <c r="K114" s="120" t="s">
        <v>24</v>
      </c>
      <c r="L114" s="120" t="s">
        <v>24</v>
      </c>
      <c r="M114" s="120" t="s">
        <v>24</v>
      </c>
      <c r="N114" s="120" t="s">
        <v>24</v>
      </c>
    </row>
  </sheetData>
  <autoFilter ref="A19:Z114"/>
  <mergeCells count="17">
    <mergeCell ref="A13:N13"/>
    <mergeCell ref="A4:N4"/>
    <mergeCell ref="A5:N5"/>
    <mergeCell ref="A7:N7"/>
    <mergeCell ref="A10:N10"/>
    <mergeCell ref="A11:N11"/>
    <mergeCell ref="N15:N16"/>
    <mergeCell ref="A14:N14"/>
    <mergeCell ref="A15:A18"/>
    <mergeCell ref="B15:B18"/>
    <mergeCell ref="C15:C18"/>
    <mergeCell ref="D15:D16"/>
    <mergeCell ref="E15:E16"/>
    <mergeCell ref="F15:F16"/>
    <mergeCell ref="G15:H16"/>
    <mergeCell ref="I15:K16"/>
    <mergeCell ref="L15:M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114"/>
  <sheetViews>
    <sheetView zoomScale="70" zoomScaleNormal="70" workbookViewId="0">
      <selection activeCell="N2" sqref="N2"/>
    </sheetView>
  </sheetViews>
  <sheetFormatPr defaultRowHeight="12" x14ac:dyDescent="0.2"/>
  <cols>
    <col min="1" max="1" width="11.140625" style="135" customWidth="1"/>
    <col min="2" max="2" width="38.7109375" style="142" customWidth="1"/>
    <col min="3" max="3" width="14.5703125" style="135" customWidth="1"/>
    <col min="4" max="4" width="32.7109375" style="135" customWidth="1"/>
    <col min="5" max="5" width="38.7109375" style="135" customWidth="1"/>
    <col min="6" max="6" width="30.5703125" style="135" customWidth="1"/>
    <col min="7" max="7" width="26.28515625" style="135" customWidth="1"/>
    <col min="8" max="8" width="31" style="135" customWidth="1"/>
    <col min="9" max="11" width="20.42578125" style="135" customWidth="1"/>
    <col min="12" max="14" width="24.85546875" style="135" customWidth="1"/>
    <col min="15" max="16384" width="9.140625" style="135"/>
  </cols>
  <sheetData>
    <row r="1" spans="1:26" ht="15.75" x14ac:dyDescent="0.25">
      <c r="N1" s="178" t="s">
        <v>538</v>
      </c>
    </row>
    <row r="2" spans="1:26" ht="15.75" x14ac:dyDescent="0.25">
      <c r="N2" s="212" t="s">
        <v>540</v>
      </c>
    </row>
    <row r="3" spans="1:26" ht="15.75" x14ac:dyDescent="0.25">
      <c r="N3" s="178"/>
    </row>
    <row r="4" spans="1:26" ht="18.75" x14ac:dyDescent="0.2">
      <c r="A4" s="274" t="s">
        <v>228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</row>
    <row r="5" spans="1:26" ht="15.75" customHeight="1" x14ac:dyDescent="0.3">
      <c r="A5" s="275"/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</row>
    <row r="6" spans="1:26" ht="15.75" customHeight="1" x14ac:dyDescent="0.2"/>
    <row r="7" spans="1:26" s="143" customFormat="1" ht="21.75" customHeight="1" x14ac:dyDescent="0.2">
      <c r="A7" s="274" t="s">
        <v>229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</row>
    <row r="8" spans="1:26" s="143" customFormat="1" ht="21.75" customHeight="1" x14ac:dyDescent="0.2">
      <c r="A8" s="219"/>
      <c r="B8" s="219"/>
      <c r="C8" s="219"/>
      <c r="D8" s="219"/>
      <c r="E8" s="219"/>
      <c r="F8" s="219"/>
      <c r="G8" s="219" t="s">
        <v>233</v>
      </c>
      <c r="H8" s="219"/>
      <c r="I8" s="219"/>
      <c r="J8" s="219"/>
      <c r="K8" s="219"/>
      <c r="L8" s="219"/>
      <c r="M8" s="219"/>
      <c r="N8" s="219"/>
    </row>
    <row r="9" spans="1:26" ht="21.75" customHeight="1" x14ac:dyDescent="0.2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</row>
    <row r="10" spans="1:26" ht="21.75" customHeight="1" x14ac:dyDescent="0.2">
      <c r="A10" s="274" t="s">
        <v>3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</row>
    <row r="11" spans="1:26" ht="15.75" customHeight="1" x14ac:dyDescent="0.2">
      <c r="A11" s="276" t="s">
        <v>4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</row>
    <row r="13" spans="1:26" ht="15.75" customHeight="1" x14ac:dyDescent="0.25">
      <c r="A13" s="242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</row>
    <row r="14" spans="1:26" ht="15.75" customHeight="1" x14ac:dyDescent="0.3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s="145" customFormat="1" ht="33.75" customHeight="1" x14ac:dyDescent="0.25">
      <c r="A15" s="271" t="s">
        <v>5</v>
      </c>
      <c r="B15" s="273" t="s">
        <v>6</v>
      </c>
      <c r="C15" s="271" t="s">
        <v>200</v>
      </c>
      <c r="D15" s="271" t="s">
        <v>201</v>
      </c>
      <c r="E15" s="271" t="s">
        <v>202</v>
      </c>
      <c r="F15" s="271" t="s">
        <v>203</v>
      </c>
      <c r="G15" s="271" t="s">
        <v>204</v>
      </c>
      <c r="H15" s="271"/>
      <c r="I15" s="271" t="s">
        <v>205</v>
      </c>
      <c r="J15" s="271"/>
      <c r="K15" s="271"/>
      <c r="L15" s="271" t="s">
        <v>206</v>
      </c>
      <c r="M15" s="271"/>
      <c r="N15" s="271" t="s">
        <v>207</v>
      </c>
    </row>
    <row r="16" spans="1:26" ht="103.5" customHeight="1" x14ac:dyDescent="0.2">
      <c r="A16" s="271"/>
      <c r="B16" s="273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</row>
    <row r="17" spans="1:16" s="134" customFormat="1" ht="192" customHeight="1" x14ac:dyDescent="0.2">
      <c r="A17" s="271"/>
      <c r="B17" s="273"/>
      <c r="C17" s="271"/>
      <c r="D17" s="136" t="s">
        <v>208</v>
      </c>
      <c r="E17" s="136" t="s">
        <v>208</v>
      </c>
      <c r="F17" s="136" t="s">
        <v>208</v>
      </c>
      <c r="G17" s="136" t="s">
        <v>209</v>
      </c>
      <c r="H17" s="136" t="s">
        <v>210</v>
      </c>
      <c r="I17" s="136" t="s">
        <v>211</v>
      </c>
      <c r="J17" s="136" t="s">
        <v>212</v>
      </c>
      <c r="K17" s="136" t="s">
        <v>213</v>
      </c>
      <c r="L17" s="136" t="s">
        <v>214</v>
      </c>
      <c r="M17" s="136" t="s">
        <v>215</v>
      </c>
      <c r="N17" s="136" t="s">
        <v>216</v>
      </c>
    </row>
    <row r="18" spans="1:16" ht="169.5" customHeight="1" x14ac:dyDescent="0.2">
      <c r="A18" s="271"/>
      <c r="B18" s="273"/>
      <c r="C18" s="271"/>
      <c r="D18" s="137" t="s">
        <v>13</v>
      </c>
      <c r="E18" s="137" t="s">
        <v>13</v>
      </c>
      <c r="F18" s="137" t="s">
        <v>13</v>
      </c>
      <c r="G18" s="137" t="s">
        <v>13</v>
      </c>
      <c r="H18" s="137" t="s">
        <v>13</v>
      </c>
      <c r="I18" s="137" t="s">
        <v>13</v>
      </c>
      <c r="J18" s="137" t="s">
        <v>13</v>
      </c>
      <c r="K18" s="137" t="s">
        <v>13</v>
      </c>
      <c r="L18" s="137" t="s">
        <v>13</v>
      </c>
      <c r="M18" s="137" t="s">
        <v>13</v>
      </c>
      <c r="N18" s="137" t="s">
        <v>13</v>
      </c>
    </row>
    <row r="19" spans="1:16" s="221" customFormat="1" ht="15.75" x14ac:dyDescent="0.25">
      <c r="A19" s="120">
        <v>1</v>
      </c>
      <c r="B19" s="120">
        <v>2</v>
      </c>
      <c r="C19" s="120">
        <v>3</v>
      </c>
      <c r="D19" s="128" t="s">
        <v>217</v>
      </c>
      <c r="E19" s="128" t="s">
        <v>218</v>
      </c>
      <c r="F19" s="128" t="s">
        <v>219</v>
      </c>
      <c r="G19" s="128" t="s">
        <v>220</v>
      </c>
      <c r="H19" s="128" t="s">
        <v>221</v>
      </c>
      <c r="I19" s="128" t="s">
        <v>222</v>
      </c>
      <c r="J19" s="128" t="s">
        <v>223</v>
      </c>
      <c r="K19" s="128" t="s">
        <v>224</v>
      </c>
      <c r="L19" s="128" t="s">
        <v>225</v>
      </c>
      <c r="M19" s="128" t="s">
        <v>226</v>
      </c>
      <c r="N19" s="128" t="s">
        <v>227</v>
      </c>
    </row>
    <row r="20" spans="1:16" s="147" customFormat="1" ht="31.5" x14ac:dyDescent="0.25">
      <c r="A20" s="122">
        <v>0</v>
      </c>
      <c r="B20" s="125" t="s">
        <v>22</v>
      </c>
      <c r="C20" s="122" t="s">
        <v>23</v>
      </c>
      <c r="D20" s="122" t="str">
        <f>+D27</f>
        <v>нд</v>
      </c>
      <c r="E20" s="122" t="str">
        <f>+E27</f>
        <v>нд</v>
      </c>
      <c r="F20" s="138">
        <f>'1'!U16</f>
        <v>655.39623491539635</v>
      </c>
      <c r="G20" s="122" t="str">
        <f t="shared" ref="G20:N20" si="0">+G27</f>
        <v>нд</v>
      </c>
      <c r="H20" s="122" t="str">
        <f t="shared" si="0"/>
        <v>нд</v>
      </c>
      <c r="I20" s="122" t="str">
        <f t="shared" si="0"/>
        <v>нд</v>
      </c>
      <c r="J20" s="122" t="str">
        <f t="shared" si="0"/>
        <v>нд</v>
      </c>
      <c r="K20" s="122" t="str">
        <f t="shared" si="0"/>
        <v>нд</v>
      </c>
      <c r="L20" s="122" t="str">
        <f t="shared" si="0"/>
        <v>нд</v>
      </c>
      <c r="M20" s="122" t="str">
        <f t="shared" si="0"/>
        <v>нд</v>
      </c>
      <c r="N20" s="122" t="str">
        <f t="shared" si="0"/>
        <v>нд</v>
      </c>
      <c r="O20" s="146"/>
      <c r="P20" s="146"/>
    </row>
    <row r="21" spans="1:16" s="147" customFormat="1" ht="31.5" x14ac:dyDescent="0.25">
      <c r="A21" s="122" t="s">
        <v>25</v>
      </c>
      <c r="B21" s="125" t="s">
        <v>26</v>
      </c>
      <c r="C21" s="122" t="s">
        <v>23</v>
      </c>
      <c r="D21" s="122" t="s">
        <v>24</v>
      </c>
      <c r="E21" s="122" t="s">
        <v>24</v>
      </c>
      <c r="F21" s="138">
        <f>'1'!U17</f>
        <v>0</v>
      </c>
      <c r="G21" s="122" t="s">
        <v>24</v>
      </c>
      <c r="H21" s="122" t="s">
        <v>24</v>
      </c>
      <c r="I21" s="122" t="s">
        <v>24</v>
      </c>
      <c r="J21" s="122" t="s">
        <v>24</v>
      </c>
      <c r="K21" s="122" t="s">
        <v>24</v>
      </c>
      <c r="L21" s="122" t="s">
        <v>24</v>
      </c>
      <c r="M21" s="122" t="s">
        <v>24</v>
      </c>
      <c r="N21" s="122" t="s">
        <v>24</v>
      </c>
    </row>
    <row r="22" spans="1:16" s="147" customFormat="1" ht="47.25" x14ac:dyDescent="0.25">
      <c r="A22" s="122" t="s">
        <v>27</v>
      </c>
      <c r="B22" s="125" t="s">
        <v>28</v>
      </c>
      <c r="C22" s="122" t="s">
        <v>23</v>
      </c>
      <c r="D22" s="122" t="s">
        <v>24</v>
      </c>
      <c r="E22" s="122" t="s">
        <v>24</v>
      </c>
      <c r="F22" s="138">
        <f>'1'!U18</f>
        <v>521.71855679999999</v>
      </c>
      <c r="G22" s="122" t="s">
        <v>24</v>
      </c>
      <c r="H22" s="122" t="s">
        <v>24</v>
      </c>
      <c r="I22" s="122" t="s">
        <v>24</v>
      </c>
      <c r="J22" s="122" t="s">
        <v>24</v>
      </c>
      <c r="K22" s="122" t="s">
        <v>24</v>
      </c>
      <c r="L22" s="122" t="s">
        <v>24</v>
      </c>
      <c r="M22" s="122" t="s">
        <v>24</v>
      </c>
      <c r="N22" s="122" t="s">
        <v>24</v>
      </c>
    </row>
    <row r="23" spans="1:16" s="147" customFormat="1" ht="94.5" x14ac:dyDescent="0.25">
      <c r="A23" s="122" t="s">
        <v>29</v>
      </c>
      <c r="B23" s="125" t="s">
        <v>30</v>
      </c>
      <c r="C23" s="122" t="s">
        <v>23</v>
      </c>
      <c r="D23" s="122" t="s">
        <v>24</v>
      </c>
      <c r="E23" s="122" t="s">
        <v>24</v>
      </c>
      <c r="F23" s="138" t="str">
        <f>'1'!U19</f>
        <v>нд</v>
      </c>
      <c r="G23" s="122" t="s">
        <v>24</v>
      </c>
      <c r="H23" s="122" t="s">
        <v>24</v>
      </c>
      <c r="I23" s="122" t="s">
        <v>24</v>
      </c>
      <c r="J23" s="122" t="s">
        <v>24</v>
      </c>
      <c r="K23" s="122" t="s">
        <v>24</v>
      </c>
      <c r="L23" s="122" t="s">
        <v>24</v>
      </c>
      <c r="M23" s="122" t="s">
        <v>24</v>
      </c>
      <c r="N23" s="122" t="s">
        <v>24</v>
      </c>
    </row>
    <row r="24" spans="1:16" s="148" customFormat="1" ht="47.25" x14ac:dyDescent="0.25">
      <c r="A24" s="122" t="s">
        <v>31</v>
      </c>
      <c r="B24" s="125" t="s">
        <v>32</v>
      </c>
      <c r="C24" s="122" t="s">
        <v>23</v>
      </c>
      <c r="D24" s="122" t="s">
        <v>24</v>
      </c>
      <c r="E24" s="122" t="s">
        <v>24</v>
      </c>
      <c r="F24" s="138" t="str">
        <f>'1'!U20</f>
        <v>нд</v>
      </c>
      <c r="G24" s="122" t="s">
        <v>24</v>
      </c>
      <c r="H24" s="122" t="s">
        <v>24</v>
      </c>
      <c r="I24" s="122" t="s">
        <v>24</v>
      </c>
      <c r="J24" s="122" t="s">
        <v>24</v>
      </c>
      <c r="K24" s="122" t="s">
        <v>24</v>
      </c>
      <c r="L24" s="122" t="s">
        <v>24</v>
      </c>
      <c r="M24" s="122" t="s">
        <v>24</v>
      </c>
      <c r="N24" s="122" t="s">
        <v>24</v>
      </c>
    </row>
    <row r="25" spans="1:16" s="148" customFormat="1" ht="47.25" x14ac:dyDescent="0.25">
      <c r="A25" s="122" t="s">
        <v>33</v>
      </c>
      <c r="B25" s="125" t="s">
        <v>34</v>
      </c>
      <c r="C25" s="122" t="s">
        <v>23</v>
      </c>
      <c r="D25" s="122" t="s">
        <v>24</v>
      </c>
      <c r="E25" s="122" t="s">
        <v>24</v>
      </c>
      <c r="F25" s="138" t="str">
        <f>'1'!U21</f>
        <v>нд</v>
      </c>
      <c r="G25" s="122" t="s">
        <v>24</v>
      </c>
      <c r="H25" s="122" t="s">
        <v>24</v>
      </c>
      <c r="I25" s="122" t="s">
        <v>24</v>
      </c>
      <c r="J25" s="122" t="s">
        <v>24</v>
      </c>
      <c r="K25" s="122" t="s">
        <v>24</v>
      </c>
      <c r="L25" s="122" t="s">
        <v>24</v>
      </c>
      <c r="M25" s="122" t="s">
        <v>24</v>
      </c>
      <c r="N25" s="122" t="s">
        <v>24</v>
      </c>
    </row>
    <row r="26" spans="1:16" s="148" customFormat="1" ht="31.5" x14ac:dyDescent="0.25">
      <c r="A26" s="122" t="s">
        <v>35</v>
      </c>
      <c r="B26" s="125" t="s">
        <v>36</v>
      </c>
      <c r="C26" s="122" t="s">
        <v>23</v>
      </c>
      <c r="D26" s="122" t="str">
        <f t="shared" ref="D26:N26" si="1">+D74</f>
        <v>нд</v>
      </c>
      <c r="E26" s="122" t="str">
        <f t="shared" si="1"/>
        <v>нд</v>
      </c>
      <c r="F26" s="138">
        <f>'1'!U22</f>
        <v>133.67767811539633</v>
      </c>
      <c r="G26" s="122" t="str">
        <f t="shared" si="1"/>
        <v>нд</v>
      </c>
      <c r="H26" s="122" t="str">
        <f t="shared" si="1"/>
        <v>нд</v>
      </c>
      <c r="I26" s="122" t="str">
        <f t="shared" si="1"/>
        <v>нд</v>
      </c>
      <c r="J26" s="122" t="str">
        <f t="shared" si="1"/>
        <v>нд</v>
      </c>
      <c r="K26" s="122" t="str">
        <f t="shared" si="1"/>
        <v>нд</v>
      </c>
      <c r="L26" s="122" t="str">
        <f t="shared" si="1"/>
        <v>нд</v>
      </c>
      <c r="M26" s="122" t="str">
        <f t="shared" si="1"/>
        <v>нд</v>
      </c>
      <c r="N26" s="122" t="str">
        <f t="shared" si="1"/>
        <v>нд</v>
      </c>
    </row>
    <row r="27" spans="1:16" s="148" customFormat="1" ht="15.75" x14ac:dyDescent="0.25">
      <c r="A27" s="122" t="s">
        <v>37</v>
      </c>
      <c r="B27" s="125" t="s">
        <v>38</v>
      </c>
      <c r="C27" s="122" t="s">
        <v>23</v>
      </c>
      <c r="D27" s="122" t="s">
        <v>24</v>
      </c>
      <c r="E27" s="122" t="s">
        <v>24</v>
      </c>
      <c r="F27" s="138">
        <f>'1'!U23</f>
        <v>655.39623491539635</v>
      </c>
      <c r="G27" s="122" t="s">
        <v>24</v>
      </c>
      <c r="H27" s="122" t="s">
        <v>24</v>
      </c>
      <c r="I27" s="122" t="s">
        <v>24</v>
      </c>
      <c r="J27" s="122" t="s">
        <v>24</v>
      </c>
      <c r="K27" s="122" t="s">
        <v>24</v>
      </c>
      <c r="L27" s="122" t="s">
        <v>24</v>
      </c>
      <c r="M27" s="122" t="s">
        <v>24</v>
      </c>
      <c r="N27" s="122" t="s">
        <v>24</v>
      </c>
    </row>
    <row r="28" spans="1:16" s="148" customFormat="1" ht="31.5" x14ac:dyDescent="0.25">
      <c r="A28" s="122" t="s">
        <v>39</v>
      </c>
      <c r="B28" s="125" t="s">
        <v>40</v>
      </c>
      <c r="C28" s="122" t="s">
        <v>23</v>
      </c>
      <c r="D28" s="122" t="s">
        <v>24</v>
      </c>
      <c r="E28" s="122" t="s">
        <v>24</v>
      </c>
      <c r="F28" s="138">
        <f>'1'!U24</f>
        <v>0</v>
      </c>
      <c r="G28" s="122" t="s">
        <v>24</v>
      </c>
      <c r="H28" s="122" t="s">
        <v>24</v>
      </c>
      <c r="I28" s="122" t="s">
        <v>24</v>
      </c>
      <c r="J28" s="122" t="s">
        <v>24</v>
      </c>
      <c r="K28" s="122" t="s">
        <v>24</v>
      </c>
      <c r="L28" s="122" t="s">
        <v>24</v>
      </c>
      <c r="M28" s="122" t="s">
        <v>24</v>
      </c>
      <c r="N28" s="122" t="s">
        <v>24</v>
      </c>
    </row>
    <row r="29" spans="1:16" s="148" customFormat="1" ht="47.25" x14ac:dyDescent="0.25">
      <c r="A29" s="122" t="s">
        <v>41</v>
      </c>
      <c r="B29" s="125" t="s">
        <v>42</v>
      </c>
      <c r="C29" s="122" t="s">
        <v>23</v>
      </c>
      <c r="D29" s="122" t="s">
        <v>24</v>
      </c>
      <c r="E29" s="122" t="s">
        <v>24</v>
      </c>
      <c r="F29" s="138" t="str">
        <f>'1'!U25</f>
        <v>нд</v>
      </c>
      <c r="G29" s="122" t="s">
        <v>24</v>
      </c>
      <c r="H29" s="122" t="s">
        <v>24</v>
      </c>
      <c r="I29" s="122" t="s">
        <v>24</v>
      </c>
      <c r="J29" s="122" t="s">
        <v>24</v>
      </c>
      <c r="K29" s="122" t="s">
        <v>24</v>
      </c>
      <c r="L29" s="122" t="s">
        <v>24</v>
      </c>
      <c r="M29" s="122" t="s">
        <v>24</v>
      </c>
      <c r="N29" s="122" t="s">
        <v>24</v>
      </c>
    </row>
    <row r="30" spans="1:16" s="148" customFormat="1" ht="78.75" x14ac:dyDescent="0.25">
      <c r="A30" s="122" t="s">
        <v>43</v>
      </c>
      <c r="B30" s="125" t="s">
        <v>44</v>
      </c>
      <c r="C30" s="122" t="s">
        <v>23</v>
      </c>
      <c r="D30" s="122" t="s">
        <v>24</v>
      </c>
      <c r="E30" s="122" t="s">
        <v>24</v>
      </c>
      <c r="F30" s="138" t="str">
        <f>'1'!U26</f>
        <v>нд</v>
      </c>
      <c r="G30" s="122" t="s">
        <v>24</v>
      </c>
      <c r="H30" s="122" t="s">
        <v>24</v>
      </c>
      <c r="I30" s="122" t="s">
        <v>24</v>
      </c>
      <c r="J30" s="122" t="s">
        <v>24</v>
      </c>
      <c r="K30" s="122" t="s">
        <v>24</v>
      </c>
      <c r="L30" s="122" t="s">
        <v>24</v>
      </c>
      <c r="M30" s="122" t="s">
        <v>24</v>
      </c>
      <c r="N30" s="122" t="s">
        <v>24</v>
      </c>
    </row>
    <row r="31" spans="1:16" s="148" customFormat="1" ht="78.75" x14ac:dyDescent="0.25">
      <c r="A31" s="122" t="s">
        <v>45</v>
      </c>
      <c r="B31" s="125" t="s">
        <v>46</v>
      </c>
      <c r="C31" s="122" t="s">
        <v>23</v>
      </c>
      <c r="D31" s="122" t="s">
        <v>24</v>
      </c>
      <c r="E31" s="122" t="s">
        <v>24</v>
      </c>
      <c r="F31" s="138" t="str">
        <f>'1'!U27</f>
        <v>нд</v>
      </c>
      <c r="G31" s="122" t="s">
        <v>24</v>
      </c>
      <c r="H31" s="122" t="s">
        <v>24</v>
      </c>
      <c r="I31" s="122" t="s">
        <v>24</v>
      </c>
      <c r="J31" s="122" t="s">
        <v>24</v>
      </c>
      <c r="K31" s="122" t="s">
        <v>24</v>
      </c>
      <c r="L31" s="122" t="s">
        <v>24</v>
      </c>
      <c r="M31" s="122" t="s">
        <v>24</v>
      </c>
      <c r="N31" s="122" t="s">
        <v>24</v>
      </c>
    </row>
    <row r="32" spans="1:16" s="148" customFormat="1" ht="63" x14ac:dyDescent="0.25">
      <c r="A32" s="122" t="s">
        <v>47</v>
      </c>
      <c r="B32" s="125" t="s">
        <v>48</v>
      </c>
      <c r="C32" s="122" t="s">
        <v>23</v>
      </c>
      <c r="D32" s="122" t="s">
        <v>24</v>
      </c>
      <c r="E32" s="122" t="s">
        <v>24</v>
      </c>
      <c r="F32" s="138" t="str">
        <f>'1'!U28</f>
        <v>нд</v>
      </c>
      <c r="G32" s="122" t="s">
        <v>24</v>
      </c>
      <c r="H32" s="122" t="s">
        <v>24</v>
      </c>
      <c r="I32" s="122" t="s">
        <v>24</v>
      </c>
      <c r="J32" s="122" t="s">
        <v>24</v>
      </c>
      <c r="K32" s="122" t="s">
        <v>24</v>
      </c>
      <c r="L32" s="122" t="s">
        <v>24</v>
      </c>
      <c r="M32" s="122" t="s">
        <v>24</v>
      </c>
      <c r="N32" s="122" t="s">
        <v>24</v>
      </c>
    </row>
    <row r="33" spans="1:14" s="148" customFormat="1" ht="47.25" x14ac:dyDescent="0.25">
      <c r="A33" s="122" t="s">
        <v>49</v>
      </c>
      <c r="B33" s="125" t="s">
        <v>50</v>
      </c>
      <c r="C33" s="122" t="s">
        <v>23</v>
      </c>
      <c r="D33" s="122" t="s">
        <v>24</v>
      </c>
      <c r="E33" s="122" t="s">
        <v>24</v>
      </c>
      <c r="F33" s="138" t="str">
        <f>'1'!U29</f>
        <v>нд</v>
      </c>
      <c r="G33" s="122" t="s">
        <v>24</v>
      </c>
      <c r="H33" s="122" t="s">
        <v>24</v>
      </c>
      <c r="I33" s="122" t="s">
        <v>24</v>
      </c>
      <c r="J33" s="122" t="s">
        <v>24</v>
      </c>
      <c r="K33" s="122" t="s">
        <v>24</v>
      </c>
      <c r="L33" s="122" t="s">
        <v>24</v>
      </c>
      <c r="M33" s="122" t="s">
        <v>24</v>
      </c>
      <c r="N33" s="122" t="s">
        <v>24</v>
      </c>
    </row>
    <row r="34" spans="1:14" s="148" customFormat="1" ht="78.75" x14ac:dyDescent="0.25">
      <c r="A34" s="122" t="s">
        <v>51</v>
      </c>
      <c r="B34" s="125" t="s">
        <v>52</v>
      </c>
      <c r="C34" s="122" t="s">
        <v>23</v>
      </c>
      <c r="D34" s="122" t="s">
        <v>24</v>
      </c>
      <c r="E34" s="122" t="s">
        <v>24</v>
      </c>
      <c r="F34" s="138" t="str">
        <f>'1'!U30</f>
        <v>нд</v>
      </c>
      <c r="G34" s="122" t="s">
        <v>24</v>
      </c>
      <c r="H34" s="122" t="s">
        <v>24</v>
      </c>
      <c r="I34" s="122" t="s">
        <v>24</v>
      </c>
      <c r="J34" s="122" t="s">
        <v>24</v>
      </c>
      <c r="K34" s="122" t="s">
        <v>24</v>
      </c>
      <c r="L34" s="122" t="s">
        <v>24</v>
      </c>
      <c r="M34" s="122" t="s">
        <v>24</v>
      </c>
      <c r="N34" s="122" t="s">
        <v>24</v>
      </c>
    </row>
    <row r="35" spans="1:14" s="148" customFormat="1" ht="63" x14ac:dyDescent="0.25">
      <c r="A35" s="122" t="s">
        <v>53</v>
      </c>
      <c r="B35" s="125" t="s">
        <v>54</v>
      </c>
      <c r="C35" s="122" t="s">
        <v>23</v>
      </c>
      <c r="D35" s="122" t="s">
        <v>24</v>
      </c>
      <c r="E35" s="122" t="s">
        <v>24</v>
      </c>
      <c r="F35" s="138" t="str">
        <f>'1'!U31</f>
        <v>нд</v>
      </c>
      <c r="G35" s="122" t="s">
        <v>24</v>
      </c>
      <c r="H35" s="122" t="s">
        <v>24</v>
      </c>
      <c r="I35" s="122" t="s">
        <v>24</v>
      </c>
      <c r="J35" s="122" t="s">
        <v>24</v>
      </c>
      <c r="K35" s="122" t="s">
        <v>24</v>
      </c>
      <c r="L35" s="122" t="s">
        <v>24</v>
      </c>
      <c r="M35" s="122" t="s">
        <v>24</v>
      </c>
      <c r="N35" s="122" t="s">
        <v>24</v>
      </c>
    </row>
    <row r="36" spans="1:14" s="148" customFormat="1" ht="63" x14ac:dyDescent="0.25">
      <c r="A36" s="122" t="s">
        <v>55</v>
      </c>
      <c r="B36" s="125" t="s">
        <v>56</v>
      </c>
      <c r="C36" s="122" t="s">
        <v>23</v>
      </c>
      <c r="D36" s="122" t="s">
        <v>24</v>
      </c>
      <c r="E36" s="122" t="s">
        <v>24</v>
      </c>
      <c r="F36" s="138" t="str">
        <f>'1'!U32</f>
        <v>нд</v>
      </c>
      <c r="G36" s="139" t="s">
        <v>24</v>
      </c>
      <c r="H36" s="139" t="s">
        <v>24</v>
      </c>
      <c r="I36" s="139" t="s">
        <v>24</v>
      </c>
      <c r="J36" s="139" t="s">
        <v>24</v>
      </c>
      <c r="K36" s="139" t="s">
        <v>24</v>
      </c>
      <c r="L36" s="139" t="s">
        <v>24</v>
      </c>
      <c r="M36" s="139" t="s">
        <v>24</v>
      </c>
      <c r="N36" s="139" t="s">
        <v>24</v>
      </c>
    </row>
    <row r="37" spans="1:14" s="148" customFormat="1" ht="141.75" x14ac:dyDescent="0.25">
      <c r="A37" s="122" t="s">
        <v>57</v>
      </c>
      <c r="B37" s="125" t="s">
        <v>58</v>
      </c>
      <c r="C37" s="122" t="s">
        <v>23</v>
      </c>
      <c r="D37" s="122" t="s">
        <v>24</v>
      </c>
      <c r="E37" s="122" t="s">
        <v>24</v>
      </c>
      <c r="F37" s="138" t="str">
        <f>'1'!U33</f>
        <v>нд</v>
      </c>
      <c r="G37" s="139" t="s">
        <v>24</v>
      </c>
      <c r="H37" s="139" t="s">
        <v>24</v>
      </c>
      <c r="I37" s="139" t="s">
        <v>24</v>
      </c>
      <c r="J37" s="139" t="s">
        <v>24</v>
      </c>
      <c r="K37" s="139" t="s">
        <v>24</v>
      </c>
      <c r="L37" s="139" t="s">
        <v>24</v>
      </c>
      <c r="M37" s="139" t="s">
        <v>24</v>
      </c>
      <c r="N37" s="139" t="s">
        <v>24</v>
      </c>
    </row>
    <row r="38" spans="1:14" s="148" customFormat="1" ht="126" x14ac:dyDescent="0.25">
      <c r="A38" s="122" t="s">
        <v>57</v>
      </c>
      <c r="B38" s="125" t="s">
        <v>59</v>
      </c>
      <c r="C38" s="122" t="s">
        <v>23</v>
      </c>
      <c r="D38" s="122" t="s">
        <v>24</v>
      </c>
      <c r="E38" s="122" t="s">
        <v>24</v>
      </c>
      <c r="F38" s="138" t="str">
        <f>'1'!U34</f>
        <v>нд</v>
      </c>
      <c r="G38" s="139" t="s">
        <v>24</v>
      </c>
      <c r="H38" s="139" t="s">
        <v>24</v>
      </c>
      <c r="I38" s="139" t="s">
        <v>24</v>
      </c>
      <c r="J38" s="139" t="s">
        <v>24</v>
      </c>
      <c r="K38" s="139" t="s">
        <v>24</v>
      </c>
      <c r="L38" s="139" t="s">
        <v>24</v>
      </c>
      <c r="M38" s="139" t="s">
        <v>24</v>
      </c>
      <c r="N38" s="139" t="s">
        <v>24</v>
      </c>
    </row>
    <row r="39" spans="1:14" s="148" customFormat="1" ht="126" x14ac:dyDescent="0.25">
      <c r="A39" s="122" t="s">
        <v>57</v>
      </c>
      <c r="B39" s="125" t="s">
        <v>60</v>
      </c>
      <c r="C39" s="122" t="s">
        <v>23</v>
      </c>
      <c r="D39" s="122" t="s">
        <v>24</v>
      </c>
      <c r="E39" s="122" t="s">
        <v>24</v>
      </c>
      <c r="F39" s="138" t="str">
        <f>'1'!U35</f>
        <v>нд</v>
      </c>
      <c r="G39" s="139" t="s">
        <v>24</v>
      </c>
      <c r="H39" s="139" t="s">
        <v>24</v>
      </c>
      <c r="I39" s="139" t="s">
        <v>24</v>
      </c>
      <c r="J39" s="139" t="s">
        <v>24</v>
      </c>
      <c r="K39" s="139" t="s">
        <v>24</v>
      </c>
      <c r="L39" s="139" t="s">
        <v>24</v>
      </c>
      <c r="M39" s="139" t="s">
        <v>24</v>
      </c>
      <c r="N39" s="139" t="s">
        <v>24</v>
      </c>
    </row>
    <row r="40" spans="1:14" s="148" customFormat="1" ht="141.75" x14ac:dyDescent="0.25">
      <c r="A40" s="122" t="s">
        <v>62</v>
      </c>
      <c r="B40" s="125" t="s">
        <v>58</v>
      </c>
      <c r="C40" s="122" t="s">
        <v>23</v>
      </c>
      <c r="D40" s="122" t="s">
        <v>24</v>
      </c>
      <c r="E40" s="122" t="s">
        <v>24</v>
      </c>
      <c r="F40" s="138" t="str">
        <f>'1'!U36</f>
        <v>нд</v>
      </c>
      <c r="G40" s="139" t="s">
        <v>24</v>
      </c>
      <c r="H40" s="139" t="s">
        <v>24</v>
      </c>
      <c r="I40" s="139" t="s">
        <v>24</v>
      </c>
      <c r="J40" s="139" t="s">
        <v>24</v>
      </c>
      <c r="K40" s="139" t="s">
        <v>24</v>
      </c>
      <c r="L40" s="139" t="s">
        <v>24</v>
      </c>
      <c r="M40" s="139" t="s">
        <v>24</v>
      </c>
      <c r="N40" s="139" t="s">
        <v>24</v>
      </c>
    </row>
    <row r="41" spans="1:14" s="148" customFormat="1" ht="126" x14ac:dyDescent="0.25">
      <c r="A41" s="122" t="s">
        <v>62</v>
      </c>
      <c r="B41" s="125" t="s">
        <v>59</v>
      </c>
      <c r="C41" s="122" t="s">
        <v>23</v>
      </c>
      <c r="D41" s="122" t="s">
        <v>24</v>
      </c>
      <c r="E41" s="122" t="s">
        <v>24</v>
      </c>
      <c r="F41" s="138" t="str">
        <f>'1'!U37</f>
        <v>нд</v>
      </c>
      <c r="G41" s="139" t="s">
        <v>24</v>
      </c>
      <c r="H41" s="139" t="s">
        <v>24</v>
      </c>
      <c r="I41" s="139" t="s">
        <v>24</v>
      </c>
      <c r="J41" s="139" t="s">
        <v>24</v>
      </c>
      <c r="K41" s="139" t="s">
        <v>24</v>
      </c>
      <c r="L41" s="139" t="s">
        <v>24</v>
      </c>
      <c r="M41" s="139" t="s">
        <v>24</v>
      </c>
      <c r="N41" s="139" t="s">
        <v>24</v>
      </c>
    </row>
    <row r="42" spans="1:14" s="148" customFormat="1" ht="126" x14ac:dyDescent="0.25">
      <c r="A42" s="122" t="s">
        <v>62</v>
      </c>
      <c r="B42" s="125" t="s">
        <v>63</v>
      </c>
      <c r="C42" s="122" t="s">
        <v>23</v>
      </c>
      <c r="D42" s="122" t="s">
        <v>24</v>
      </c>
      <c r="E42" s="122" t="s">
        <v>24</v>
      </c>
      <c r="F42" s="138" t="str">
        <f>'1'!U38</f>
        <v>нд</v>
      </c>
      <c r="G42" s="139" t="s">
        <v>24</v>
      </c>
      <c r="H42" s="139" t="s">
        <v>24</v>
      </c>
      <c r="I42" s="139" t="s">
        <v>24</v>
      </c>
      <c r="J42" s="139" t="s">
        <v>24</v>
      </c>
      <c r="K42" s="139" t="s">
        <v>24</v>
      </c>
      <c r="L42" s="139" t="s">
        <v>24</v>
      </c>
      <c r="M42" s="139" t="s">
        <v>24</v>
      </c>
      <c r="N42" s="139" t="s">
        <v>24</v>
      </c>
    </row>
    <row r="43" spans="1:14" s="148" customFormat="1" ht="110.25" x14ac:dyDescent="0.25">
      <c r="A43" s="122" t="s">
        <v>64</v>
      </c>
      <c r="B43" s="125" t="s">
        <v>65</v>
      </c>
      <c r="C43" s="122" t="s">
        <v>23</v>
      </c>
      <c r="D43" s="138">
        <f>SUM(D44:D45)</f>
        <v>0</v>
      </c>
      <c r="E43" s="138">
        <f t="shared" ref="E43:N43" si="2">SUM(E44:E45)</f>
        <v>0</v>
      </c>
      <c r="F43" s="138" t="str">
        <f>'1'!U39</f>
        <v>нд</v>
      </c>
      <c r="G43" s="138">
        <f t="shared" si="2"/>
        <v>0</v>
      </c>
      <c r="H43" s="138">
        <f t="shared" si="2"/>
        <v>0</v>
      </c>
      <c r="I43" s="138">
        <f t="shared" si="2"/>
        <v>0</v>
      </c>
      <c r="J43" s="138">
        <f t="shared" si="2"/>
        <v>0</v>
      </c>
      <c r="K43" s="138">
        <f t="shared" si="2"/>
        <v>0</v>
      </c>
      <c r="L43" s="138">
        <f t="shared" si="2"/>
        <v>0</v>
      </c>
      <c r="M43" s="138">
        <f t="shared" si="2"/>
        <v>0</v>
      </c>
      <c r="N43" s="138">
        <f t="shared" si="2"/>
        <v>0</v>
      </c>
    </row>
    <row r="44" spans="1:14" s="148" customFormat="1" ht="94.5" x14ac:dyDescent="0.25">
      <c r="A44" s="122" t="s">
        <v>66</v>
      </c>
      <c r="B44" s="125" t="s">
        <v>67</v>
      </c>
      <c r="C44" s="122" t="s">
        <v>23</v>
      </c>
      <c r="D44" s="122" t="s">
        <v>24</v>
      </c>
      <c r="E44" s="122" t="s">
        <v>24</v>
      </c>
      <c r="F44" s="138" t="str">
        <f>'1'!U40</f>
        <v>нд</v>
      </c>
      <c r="G44" s="122" t="s">
        <v>24</v>
      </c>
      <c r="H44" s="122" t="s">
        <v>24</v>
      </c>
      <c r="I44" s="122" t="s">
        <v>24</v>
      </c>
      <c r="J44" s="122" t="s">
        <v>24</v>
      </c>
      <c r="K44" s="122" t="s">
        <v>24</v>
      </c>
      <c r="L44" s="122" t="s">
        <v>24</v>
      </c>
      <c r="M44" s="122" t="s">
        <v>24</v>
      </c>
      <c r="N44" s="122" t="s">
        <v>24</v>
      </c>
    </row>
    <row r="45" spans="1:14" s="148" customFormat="1" ht="110.25" x14ac:dyDescent="0.25">
      <c r="A45" s="122" t="s">
        <v>68</v>
      </c>
      <c r="B45" s="125" t="s">
        <v>69</v>
      </c>
      <c r="C45" s="122" t="s">
        <v>23</v>
      </c>
      <c r="D45" s="122" t="s">
        <v>24</v>
      </c>
      <c r="E45" s="122" t="s">
        <v>24</v>
      </c>
      <c r="F45" s="138" t="str">
        <f>'1'!U41</f>
        <v>нд</v>
      </c>
      <c r="G45" s="122" t="s">
        <v>24</v>
      </c>
      <c r="H45" s="122" t="s">
        <v>24</v>
      </c>
      <c r="I45" s="122" t="s">
        <v>24</v>
      </c>
      <c r="J45" s="122" t="s">
        <v>24</v>
      </c>
      <c r="K45" s="122" t="s">
        <v>24</v>
      </c>
      <c r="L45" s="122" t="s">
        <v>24</v>
      </c>
      <c r="M45" s="122" t="s">
        <v>24</v>
      </c>
      <c r="N45" s="122" t="s">
        <v>24</v>
      </c>
    </row>
    <row r="46" spans="1:14" s="148" customFormat="1" ht="63" x14ac:dyDescent="0.25">
      <c r="A46" s="97" t="s">
        <v>478</v>
      </c>
      <c r="B46" s="195" t="s">
        <v>479</v>
      </c>
      <c r="C46" s="97" t="s">
        <v>480</v>
      </c>
      <c r="D46" s="120" t="s">
        <v>24</v>
      </c>
      <c r="E46" s="120" t="s">
        <v>24</v>
      </c>
      <c r="F46" s="138" t="str">
        <f>'1'!U42</f>
        <v>нд</v>
      </c>
      <c r="G46" s="120" t="s">
        <v>24</v>
      </c>
      <c r="H46" s="120" t="s">
        <v>24</v>
      </c>
      <c r="I46" s="120" t="s">
        <v>24</v>
      </c>
      <c r="J46" s="120" t="s">
        <v>24</v>
      </c>
      <c r="K46" s="120" t="s">
        <v>24</v>
      </c>
      <c r="L46" s="120" t="s">
        <v>24</v>
      </c>
      <c r="M46" s="120" t="s">
        <v>24</v>
      </c>
      <c r="N46" s="120" t="s">
        <v>24</v>
      </c>
    </row>
    <row r="47" spans="1:14" s="148" customFormat="1" ht="47.25" x14ac:dyDescent="0.25">
      <c r="A47" s="122" t="s">
        <v>70</v>
      </c>
      <c r="B47" s="125" t="s">
        <v>71</v>
      </c>
      <c r="C47" s="122" t="s">
        <v>23</v>
      </c>
      <c r="D47" s="122" t="s">
        <v>24</v>
      </c>
      <c r="E47" s="122" t="s">
        <v>24</v>
      </c>
      <c r="F47" s="138">
        <f>'1'!U43</f>
        <v>521.71855679999999</v>
      </c>
      <c r="G47" s="122" t="s">
        <v>24</v>
      </c>
      <c r="H47" s="122" t="s">
        <v>24</v>
      </c>
      <c r="I47" s="122" t="s">
        <v>24</v>
      </c>
      <c r="J47" s="122" t="s">
        <v>24</v>
      </c>
      <c r="K47" s="122" t="s">
        <v>24</v>
      </c>
      <c r="L47" s="122" t="s">
        <v>24</v>
      </c>
      <c r="M47" s="122" t="s">
        <v>24</v>
      </c>
      <c r="N47" s="122" t="s">
        <v>24</v>
      </c>
    </row>
    <row r="48" spans="1:14" s="148" customFormat="1" ht="78.75" x14ac:dyDescent="0.25">
      <c r="A48" s="122" t="s">
        <v>72</v>
      </c>
      <c r="B48" s="125" t="s">
        <v>73</v>
      </c>
      <c r="C48" s="122" t="s">
        <v>23</v>
      </c>
      <c r="D48" s="122" t="s">
        <v>24</v>
      </c>
      <c r="E48" s="122" t="s">
        <v>24</v>
      </c>
      <c r="F48" s="138">
        <f>'1'!U44</f>
        <v>521.71855679999999</v>
      </c>
      <c r="G48" s="122" t="s">
        <v>24</v>
      </c>
      <c r="H48" s="122" t="s">
        <v>24</v>
      </c>
      <c r="I48" s="122" t="s">
        <v>24</v>
      </c>
      <c r="J48" s="122" t="s">
        <v>24</v>
      </c>
      <c r="K48" s="122" t="s">
        <v>24</v>
      </c>
      <c r="L48" s="122" t="s">
        <v>24</v>
      </c>
      <c r="M48" s="122" t="s">
        <v>24</v>
      </c>
      <c r="N48" s="122" t="s">
        <v>24</v>
      </c>
    </row>
    <row r="49" spans="1:14" s="148" customFormat="1" ht="96.75" customHeight="1" x14ac:dyDescent="0.25">
      <c r="A49" s="122" t="s">
        <v>74</v>
      </c>
      <c r="B49" s="125" t="s">
        <v>75</v>
      </c>
      <c r="C49" s="122" t="s">
        <v>23</v>
      </c>
      <c r="D49" s="122" t="s">
        <v>24</v>
      </c>
      <c r="E49" s="122" t="s">
        <v>24</v>
      </c>
      <c r="F49" s="138" t="str">
        <f>'1'!U45</f>
        <v>нд</v>
      </c>
      <c r="G49" s="122" t="s">
        <v>24</v>
      </c>
      <c r="H49" s="122" t="s">
        <v>24</v>
      </c>
      <c r="I49" s="122" t="s">
        <v>24</v>
      </c>
      <c r="J49" s="122" t="s">
        <v>24</v>
      </c>
      <c r="K49" s="122" t="s">
        <v>24</v>
      </c>
      <c r="L49" s="122" t="s">
        <v>24</v>
      </c>
      <c r="M49" s="122" t="s">
        <v>24</v>
      </c>
      <c r="N49" s="122" t="s">
        <v>24</v>
      </c>
    </row>
    <row r="50" spans="1:14" ht="128.25" customHeight="1" x14ac:dyDescent="0.2">
      <c r="A50" s="122" t="s">
        <v>76</v>
      </c>
      <c r="B50" s="125" t="s">
        <v>77</v>
      </c>
      <c r="C50" s="122" t="s">
        <v>23</v>
      </c>
      <c r="D50" s="138">
        <f t="shared" ref="D50:N50" si="3">+SUM(D51:D61)</f>
        <v>0</v>
      </c>
      <c r="E50" s="138">
        <f t="shared" si="3"/>
        <v>0</v>
      </c>
      <c r="F50" s="138">
        <f>'1'!U46</f>
        <v>521.71855679999999</v>
      </c>
      <c r="G50" s="138">
        <f t="shared" si="3"/>
        <v>0</v>
      </c>
      <c r="H50" s="138">
        <f t="shared" si="3"/>
        <v>0</v>
      </c>
      <c r="I50" s="138">
        <f t="shared" si="3"/>
        <v>0</v>
      </c>
      <c r="J50" s="138">
        <f t="shared" si="3"/>
        <v>0</v>
      </c>
      <c r="K50" s="138">
        <f t="shared" si="3"/>
        <v>0</v>
      </c>
      <c r="L50" s="138">
        <f t="shared" si="3"/>
        <v>0</v>
      </c>
      <c r="M50" s="138">
        <f t="shared" si="3"/>
        <v>0</v>
      </c>
      <c r="N50" s="138">
        <f t="shared" si="3"/>
        <v>0</v>
      </c>
    </row>
    <row r="51" spans="1:14" ht="141.75" customHeight="1" x14ac:dyDescent="0.2">
      <c r="A51" s="194" t="s">
        <v>78</v>
      </c>
      <c r="B51" s="195" t="s">
        <v>475</v>
      </c>
      <c r="C51" s="97" t="s">
        <v>80</v>
      </c>
      <c r="D51" s="120" t="s">
        <v>24</v>
      </c>
      <c r="E51" s="120" t="s">
        <v>24</v>
      </c>
      <c r="F51" s="138" t="str">
        <f>'1'!U47</f>
        <v>нд</v>
      </c>
      <c r="G51" s="120" t="s">
        <v>24</v>
      </c>
      <c r="H51" s="120" t="s">
        <v>24</v>
      </c>
      <c r="I51" s="120" t="s">
        <v>24</v>
      </c>
      <c r="J51" s="120" t="s">
        <v>24</v>
      </c>
      <c r="K51" s="120" t="s">
        <v>24</v>
      </c>
      <c r="L51" s="120" t="s">
        <v>24</v>
      </c>
      <c r="M51" s="120" t="s">
        <v>24</v>
      </c>
      <c r="N51" s="120" t="s">
        <v>24</v>
      </c>
    </row>
    <row r="52" spans="1:14" s="145" customFormat="1" ht="47.25" x14ac:dyDescent="0.25">
      <c r="A52" s="194" t="s">
        <v>79</v>
      </c>
      <c r="B52" s="195" t="s">
        <v>89</v>
      </c>
      <c r="C52" s="97" t="s">
        <v>90</v>
      </c>
      <c r="D52" s="120" t="s">
        <v>24</v>
      </c>
      <c r="E52" s="120" t="s">
        <v>24</v>
      </c>
      <c r="F52" s="138" t="str">
        <f>'1'!U48</f>
        <v>нд</v>
      </c>
      <c r="G52" s="120" t="s">
        <v>24</v>
      </c>
      <c r="H52" s="120" t="s">
        <v>24</v>
      </c>
      <c r="I52" s="120" t="s">
        <v>24</v>
      </c>
      <c r="J52" s="120" t="s">
        <v>24</v>
      </c>
      <c r="K52" s="120" t="s">
        <v>24</v>
      </c>
      <c r="L52" s="120" t="s">
        <v>24</v>
      </c>
      <c r="M52" s="120" t="s">
        <v>24</v>
      </c>
      <c r="N52" s="120" t="s">
        <v>24</v>
      </c>
    </row>
    <row r="53" spans="1:14" s="148" customFormat="1" ht="47.25" x14ac:dyDescent="0.25">
      <c r="A53" s="194" t="s">
        <v>81</v>
      </c>
      <c r="B53" s="195" t="s">
        <v>91</v>
      </c>
      <c r="C53" s="97" t="s">
        <v>92</v>
      </c>
      <c r="D53" s="120" t="s">
        <v>24</v>
      </c>
      <c r="E53" s="120" t="s">
        <v>24</v>
      </c>
      <c r="F53" s="138" t="str">
        <f>'1'!U49</f>
        <v>нд</v>
      </c>
      <c r="G53" s="120" t="s">
        <v>24</v>
      </c>
      <c r="H53" s="120" t="s">
        <v>24</v>
      </c>
      <c r="I53" s="120" t="s">
        <v>24</v>
      </c>
      <c r="J53" s="120" t="s">
        <v>24</v>
      </c>
      <c r="K53" s="120" t="s">
        <v>24</v>
      </c>
      <c r="L53" s="120" t="s">
        <v>24</v>
      </c>
      <c r="M53" s="120" t="s">
        <v>24</v>
      </c>
      <c r="N53" s="120" t="s">
        <v>24</v>
      </c>
    </row>
    <row r="54" spans="1:14" s="148" customFormat="1" ht="47.25" x14ac:dyDescent="0.25">
      <c r="A54" s="194" t="s">
        <v>82</v>
      </c>
      <c r="B54" s="195" t="s">
        <v>163</v>
      </c>
      <c r="C54" s="97" t="s">
        <v>164</v>
      </c>
      <c r="D54" s="120" t="s">
        <v>24</v>
      </c>
      <c r="E54" s="120" t="s">
        <v>24</v>
      </c>
      <c r="F54" s="138" t="str">
        <f>'1'!U50</f>
        <v>нд</v>
      </c>
      <c r="G54" s="120" t="s">
        <v>24</v>
      </c>
      <c r="H54" s="120" t="s">
        <v>24</v>
      </c>
      <c r="I54" s="120" t="s">
        <v>24</v>
      </c>
      <c r="J54" s="120" t="s">
        <v>24</v>
      </c>
      <c r="K54" s="120" t="s">
        <v>24</v>
      </c>
      <c r="L54" s="120" t="s">
        <v>24</v>
      </c>
      <c r="M54" s="120" t="s">
        <v>24</v>
      </c>
      <c r="N54" s="120" t="s">
        <v>24</v>
      </c>
    </row>
    <row r="55" spans="1:14" s="148" customFormat="1" ht="63" x14ac:dyDescent="0.25">
      <c r="A55" s="194" t="s">
        <v>83</v>
      </c>
      <c r="B55" s="195" t="s">
        <v>485</v>
      </c>
      <c r="C55" s="97" t="s">
        <v>165</v>
      </c>
      <c r="D55" s="120" t="s">
        <v>24</v>
      </c>
      <c r="E55" s="120" t="s">
        <v>24</v>
      </c>
      <c r="F55" s="138" t="str">
        <f>'1'!U51</f>
        <v>нд</v>
      </c>
      <c r="G55" s="120" t="s">
        <v>24</v>
      </c>
      <c r="H55" s="120" t="s">
        <v>24</v>
      </c>
      <c r="I55" s="120" t="s">
        <v>24</v>
      </c>
      <c r="J55" s="120" t="s">
        <v>24</v>
      </c>
      <c r="K55" s="120" t="s">
        <v>24</v>
      </c>
      <c r="L55" s="120" t="s">
        <v>24</v>
      </c>
      <c r="M55" s="120" t="s">
        <v>24</v>
      </c>
      <c r="N55" s="120" t="s">
        <v>24</v>
      </c>
    </row>
    <row r="56" spans="1:14" s="148" customFormat="1" ht="63" x14ac:dyDescent="0.25">
      <c r="A56" s="194" t="s">
        <v>84</v>
      </c>
      <c r="B56" s="195" t="s">
        <v>486</v>
      </c>
      <c r="C56" s="97" t="s">
        <v>166</v>
      </c>
      <c r="D56" s="120" t="s">
        <v>24</v>
      </c>
      <c r="E56" s="120" t="s">
        <v>24</v>
      </c>
      <c r="F56" s="138" t="str">
        <f>'1'!U52</f>
        <v>нд</v>
      </c>
      <c r="G56" s="120" t="s">
        <v>24</v>
      </c>
      <c r="H56" s="120" t="s">
        <v>24</v>
      </c>
      <c r="I56" s="120" t="s">
        <v>24</v>
      </c>
      <c r="J56" s="120" t="s">
        <v>24</v>
      </c>
      <c r="K56" s="120" t="s">
        <v>24</v>
      </c>
      <c r="L56" s="120" t="s">
        <v>24</v>
      </c>
      <c r="M56" s="120" t="s">
        <v>24</v>
      </c>
      <c r="N56" s="120" t="s">
        <v>24</v>
      </c>
    </row>
    <row r="57" spans="1:14" s="148" customFormat="1" ht="31.5" x14ac:dyDescent="0.25">
      <c r="A57" s="194" t="s">
        <v>85</v>
      </c>
      <c r="B57" s="195" t="s">
        <v>487</v>
      </c>
      <c r="C57" s="97" t="s">
        <v>167</v>
      </c>
      <c r="D57" s="120" t="s">
        <v>24</v>
      </c>
      <c r="E57" s="120" t="s">
        <v>24</v>
      </c>
      <c r="F57" s="138">
        <f>'1'!U53</f>
        <v>521.71855679999999</v>
      </c>
      <c r="G57" s="120" t="s">
        <v>24</v>
      </c>
      <c r="H57" s="120" t="s">
        <v>24</v>
      </c>
      <c r="I57" s="120" t="s">
        <v>24</v>
      </c>
      <c r="J57" s="120" t="s">
        <v>24</v>
      </c>
      <c r="K57" s="120" t="s">
        <v>24</v>
      </c>
      <c r="L57" s="120" t="s">
        <v>24</v>
      </c>
      <c r="M57" s="120" t="s">
        <v>24</v>
      </c>
      <c r="N57" s="120" t="s">
        <v>24</v>
      </c>
    </row>
    <row r="58" spans="1:14" s="148" customFormat="1" ht="47.25" x14ac:dyDescent="0.25">
      <c r="A58" s="194" t="s">
        <v>86</v>
      </c>
      <c r="B58" s="195" t="s">
        <v>476</v>
      </c>
      <c r="C58" s="97" t="s">
        <v>477</v>
      </c>
      <c r="D58" s="120" t="s">
        <v>24</v>
      </c>
      <c r="E58" s="120" t="s">
        <v>24</v>
      </c>
      <c r="F58" s="138" t="str">
        <f>'1'!U54</f>
        <v>нд</v>
      </c>
      <c r="G58" s="120" t="s">
        <v>24</v>
      </c>
      <c r="H58" s="120" t="s">
        <v>24</v>
      </c>
      <c r="I58" s="120" t="s">
        <v>24</v>
      </c>
      <c r="J58" s="120" t="s">
        <v>24</v>
      </c>
      <c r="K58" s="120" t="s">
        <v>24</v>
      </c>
      <c r="L58" s="120" t="s">
        <v>24</v>
      </c>
      <c r="M58" s="120" t="s">
        <v>24</v>
      </c>
      <c r="N58" s="120" t="s">
        <v>24</v>
      </c>
    </row>
    <row r="59" spans="1:14" s="148" customFormat="1" ht="15.75" x14ac:dyDescent="0.25">
      <c r="A59" s="194" t="s">
        <v>87</v>
      </c>
      <c r="B59" s="195" t="s">
        <v>492</v>
      </c>
      <c r="C59" s="194" t="s">
        <v>493</v>
      </c>
      <c r="D59" s="120" t="s">
        <v>24</v>
      </c>
      <c r="E59" s="120" t="s">
        <v>24</v>
      </c>
      <c r="F59" s="138" t="str">
        <f>'1'!U55</f>
        <v>нд</v>
      </c>
      <c r="G59" s="120" t="s">
        <v>24</v>
      </c>
      <c r="H59" s="120" t="s">
        <v>24</v>
      </c>
      <c r="I59" s="120" t="s">
        <v>24</v>
      </c>
      <c r="J59" s="120" t="s">
        <v>24</v>
      </c>
      <c r="K59" s="120" t="s">
        <v>24</v>
      </c>
      <c r="L59" s="120" t="s">
        <v>24</v>
      </c>
      <c r="M59" s="120" t="s">
        <v>24</v>
      </c>
      <c r="N59" s="120" t="s">
        <v>24</v>
      </c>
    </row>
    <row r="60" spans="1:14" s="148" customFormat="1" ht="63" x14ac:dyDescent="0.25">
      <c r="A60" s="194" t="s">
        <v>88</v>
      </c>
      <c r="B60" s="195" t="s">
        <v>486</v>
      </c>
      <c r="C60" s="194" t="s">
        <v>494</v>
      </c>
      <c r="D60" s="120" t="s">
        <v>24</v>
      </c>
      <c r="E60" s="120" t="s">
        <v>24</v>
      </c>
      <c r="F60" s="138" t="str">
        <f>'1'!U56</f>
        <v>нд</v>
      </c>
      <c r="G60" s="120" t="s">
        <v>24</v>
      </c>
      <c r="H60" s="120" t="s">
        <v>24</v>
      </c>
      <c r="I60" s="120" t="s">
        <v>24</v>
      </c>
      <c r="J60" s="120" t="s">
        <v>24</v>
      </c>
      <c r="K60" s="120" t="s">
        <v>24</v>
      </c>
      <c r="L60" s="120" t="s">
        <v>24</v>
      </c>
      <c r="M60" s="120" t="s">
        <v>24</v>
      </c>
      <c r="N60" s="120" t="s">
        <v>24</v>
      </c>
    </row>
    <row r="61" spans="1:14" s="148" customFormat="1" ht="31.5" x14ac:dyDescent="0.25">
      <c r="A61" s="194" t="s">
        <v>495</v>
      </c>
      <c r="B61" s="195" t="s">
        <v>496</v>
      </c>
      <c r="C61" s="194" t="s">
        <v>497</v>
      </c>
      <c r="D61" s="120" t="s">
        <v>24</v>
      </c>
      <c r="E61" s="120" t="s">
        <v>24</v>
      </c>
      <c r="F61" s="138" t="str">
        <f>'1'!U57</f>
        <v>нд</v>
      </c>
      <c r="G61" s="120" t="s">
        <v>24</v>
      </c>
      <c r="H61" s="120" t="s">
        <v>24</v>
      </c>
      <c r="I61" s="120" t="s">
        <v>24</v>
      </c>
      <c r="J61" s="120" t="s">
        <v>24</v>
      </c>
      <c r="K61" s="120" t="s">
        <v>24</v>
      </c>
      <c r="L61" s="120" t="s">
        <v>24</v>
      </c>
      <c r="M61" s="120" t="s">
        <v>24</v>
      </c>
      <c r="N61" s="120" t="s">
        <v>24</v>
      </c>
    </row>
    <row r="62" spans="1:14" s="148" customFormat="1" ht="63" x14ac:dyDescent="0.25">
      <c r="A62" s="122" t="s">
        <v>93</v>
      </c>
      <c r="B62" s="125" t="s">
        <v>94</v>
      </c>
      <c r="C62" s="122" t="s">
        <v>23</v>
      </c>
      <c r="D62" s="122" t="s">
        <v>24</v>
      </c>
      <c r="E62" s="122" t="s">
        <v>24</v>
      </c>
      <c r="F62" s="138">
        <f>'1'!U58</f>
        <v>0</v>
      </c>
      <c r="G62" s="122" t="s">
        <v>24</v>
      </c>
      <c r="H62" s="122" t="s">
        <v>24</v>
      </c>
      <c r="I62" s="122" t="s">
        <v>24</v>
      </c>
      <c r="J62" s="122" t="s">
        <v>24</v>
      </c>
      <c r="K62" s="122" t="s">
        <v>24</v>
      </c>
      <c r="L62" s="122" t="s">
        <v>24</v>
      </c>
      <c r="M62" s="122" t="s">
        <v>24</v>
      </c>
      <c r="N62" s="122" t="s">
        <v>24</v>
      </c>
    </row>
    <row r="63" spans="1:14" s="148" customFormat="1" ht="47.25" x14ac:dyDescent="0.25">
      <c r="A63" s="122" t="s">
        <v>95</v>
      </c>
      <c r="B63" s="125" t="s">
        <v>96</v>
      </c>
      <c r="C63" s="122" t="s">
        <v>23</v>
      </c>
      <c r="D63" s="122" t="s">
        <v>24</v>
      </c>
      <c r="E63" s="122" t="s">
        <v>24</v>
      </c>
      <c r="F63" s="138">
        <f>'1'!U59</f>
        <v>0</v>
      </c>
      <c r="G63" s="122" t="s">
        <v>24</v>
      </c>
      <c r="H63" s="122" t="s">
        <v>24</v>
      </c>
      <c r="I63" s="122" t="s">
        <v>24</v>
      </c>
      <c r="J63" s="122" t="s">
        <v>24</v>
      </c>
      <c r="K63" s="122" t="s">
        <v>24</v>
      </c>
      <c r="L63" s="122" t="s">
        <v>24</v>
      </c>
      <c r="M63" s="122" t="s">
        <v>24</v>
      </c>
      <c r="N63" s="122" t="s">
        <v>24</v>
      </c>
    </row>
    <row r="64" spans="1:14" s="148" customFormat="1" ht="110.25" x14ac:dyDescent="0.25">
      <c r="A64" s="120" t="s">
        <v>168</v>
      </c>
      <c r="B64" s="220" t="s">
        <v>169</v>
      </c>
      <c r="C64" s="120" t="s">
        <v>170</v>
      </c>
      <c r="D64" s="120" t="s">
        <v>24</v>
      </c>
      <c r="E64" s="120" t="s">
        <v>24</v>
      </c>
      <c r="F64" s="138" t="str">
        <f>'1'!U60</f>
        <v>нд</v>
      </c>
      <c r="G64" s="120" t="s">
        <v>24</v>
      </c>
      <c r="H64" s="120" t="s">
        <v>24</v>
      </c>
      <c r="I64" s="120" t="s">
        <v>24</v>
      </c>
      <c r="J64" s="120" t="s">
        <v>24</v>
      </c>
      <c r="K64" s="120" t="s">
        <v>24</v>
      </c>
      <c r="L64" s="120" t="s">
        <v>24</v>
      </c>
      <c r="M64" s="120" t="s">
        <v>24</v>
      </c>
      <c r="N64" s="120" t="s">
        <v>24</v>
      </c>
    </row>
    <row r="65" spans="1:14" s="148" customFormat="1" ht="78.75" x14ac:dyDescent="0.25">
      <c r="A65" s="97" t="s">
        <v>447</v>
      </c>
      <c r="B65" s="195" t="s">
        <v>448</v>
      </c>
      <c r="C65" s="97" t="s">
        <v>449</v>
      </c>
      <c r="D65" s="120" t="s">
        <v>24</v>
      </c>
      <c r="E65" s="120" t="s">
        <v>24</v>
      </c>
      <c r="F65" s="138" t="str">
        <f>'1'!U61</f>
        <v>нд</v>
      </c>
      <c r="G65" s="120" t="s">
        <v>24</v>
      </c>
      <c r="H65" s="120" t="s">
        <v>24</v>
      </c>
      <c r="I65" s="120" t="s">
        <v>24</v>
      </c>
      <c r="J65" s="120" t="s">
        <v>24</v>
      </c>
      <c r="K65" s="120" t="s">
        <v>24</v>
      </c>
      <c r="L65" s="120" t="s">
        <v>24</v>
      </c>
      <c r="M65" s="120" t="s">
        <v>24</v>
      </c>
      <c r="N65" s="120" t="s">
        <v>24</v>
      </c>
    </row>
    <row r="66" spans="1:14" s="148" customFormat="1" ht="63" x14ac:dyDescent="0.25">
      <c r="A66" s="122" t="s">
        <v>97</v>
      </c>
      <c r="B66" s="125" t="s">
        <v>98</v>
      </c>
      <c r="C66" s="122" t="s">
        <v>23</v>
      </c>
      <c r="D66" s="122" t="s">
        <v>24</v>
      </c>
      <c r="E66" s="122" t="s">
        <v>24</v>
      </c>
      <c r="F66" s="138" t="str">
        <f>'1'!U62</f>
        <v>нд</v>
      </c>
      <c r="G66" s="122" t="s">
        <v>24</v>
      </c>
      <c r="H66" s="122" t="s">
        <v>24</v>
      </c>
      <c r="I66" s="122" t="s">
        <v>24</v>
      </c>
      <c r="J66" s="122" t="s">
        <v>24</v>
      </c>
      <c r="K66" s="122" t="s">
        <v>24</v>
      </c>
      <c r="L66" s="122" t="s">
        <v>24</v>
      </c>
      <c r="M66" s="122" t="s">
        <v>24</v>
      </c>
      <c r="N66" s="122" t="s">
        <v>24</v>
      </c>
    </row>
    <row r="67" spans="1:14" s="148" customFormat="1" ht="47.25" x14ac:dyDescent="0.25">
      <c r="A67" s="122" t="s">
        <v>99</v>
      </c>
      <c r="B67" s="125" t="s">
        <v>100</v>
      </c>
      <c r="C67" s="122" t="s">
        <v>23</v>
      </c>
      <c r="D67" s="122" t="s">
        <v>24</v>
      </c>
      <c r="E67" s="122" t="s">
        <v>24</v>
      </c>
      <c r="F67" s="138" t="str">
        <f>'1'!U63</f>
        <v>нд</v>
      </c>
      <c r="G67" s="122" t="s">
        <v>24</v>
      </c>
      <c r="H67" s="122" t="s">
        <v>24</v>
      </c>
      <c r="I67" s="122" t="s">
        <v>24</v>
      </c>
      <c r="J67" s="122" t="s">
        <v>24</v>
      </c>
      <c r="K67" s="122" t="s">
        <v>24</v>
      </c>
      <c r="L67" s="122" t="s">
        <v>24</v>
      </c>
      <c r="M67" s="122" t="s">
        <v>24</v>
      </c>
      <c r="N67" s="122" t="s">
        <v>24</v>
      </c>
    </row>
    <row r="68" spans="1:14" s="148" customFormat="1" ht="47.25" x14ac:dyDescent="0.25">
      <c r="A68" s="122" t="s">
        <v>101</v>
      </c>
      <c r="B68" s="125" t="s">
        <v>102</v>
      </c>
      <c r="C68" s="122" t="s">
        <v>23</v>
      </c>
      <c r="D68" s="122" t="s">
        <v>24</v>
      </c>
      <c r="E68" s="122" t="s">
        <v>24</v>
      </c>
      <c r="F68" s="138" t="str">
        <f>'1'!U64</f>
        <v>нд</v>
      </c>
      <c r="G68" s="122" t="s">
        <v>24</v>
      </c>
      <c r="H68" s="122" t="s">
        <v>24</v>
      </c>
      <c r="I68" s="122" t="s">
        <v>24</v>
      </c>
      <c r="J68" s="122" t="s">
        <v>24</v>
      </c>
      <c r="K68" s="122" t="s">
        <v>24</v>
      </c>
      <c r="L68" s="122" t="s">
        <v>24</v>
      </c>
      <c r="M68" s="122" t="s">
        <v>24</v>
      </c>
      <c r="N68" s="122" t="s">
        <v>24</v>
      </c>
    </row>
    <row r="69" spans="1:14" s="148" customFormat="1" ht="47.25" x14ac:dyDescent="0.25">
      <c r="A69" s="122" t="s">
        <v>103</v>
      </c>
      <c r="B69" s="125" t="s">
        <v>104</v>
      </c>
      <c r="C69" s="122" t="s">
        <v>23</v>
      </c>
      <c r="D69" s="122" t="s">
        <v>24</v>
      </c>
      <c r="E69" s="122" t="s">
        <v>24</v>
      </c>
      <c r="F69" s="138" t="str">
        <f>'1'!U65</f>
        <v>нд</v>
      </c>
      <c r="G69" s="122" t="s">
        <v>24</v>
      </c>
      <c r="H69" s="122" t="s">
        <v>24</v>
      </c>
      <c r="I69" s="122" t="s">
        <v>24</v>
      </c>
      <c r="J69" s="122" t="s">
        <v>24</v>
      </c>
      <c r="K69" s="122" t="s">
        <v>24</v>
      </c>
      <c r="L69" s="122" t="s">
        <v>24</v>
      </c>
      <c r="M69" s="122" t="s">
        <v>24</v>
      </c>
      <c r="N69" s="122" t="s">
        <v>24</v>
      </c>
    </row>
    <row r="70" spans="1:14" s="148" customFormat="1" ht="47.25" x14ac:dyDescent="0.25">
      <c r="A70" s="122" t="s">
        <v>105</v>
      </c>
      <c r="B70" s="125" t="s">
        <v>106</v>
      </c>
      <c r="C70" s="122" t="s">
        <v>23</v>
      </c>
      <c r="D70" s="122" t="s">
        <v>24</v>
      </c>
      <c r="E70" s="122" t="s">
        <v>24</v>
      </c>
      <c r="F70" s="138" t="str">
        <f>'1'!U66</f>
        <v>нд</v>
      </c>
      <c r="G70" s="122" t="s">
        <v>24</v>
      </c>
      <c r="H70" s="122" t="s">
        <v>24</v>
      </c>
      <c r="I70" s="122" t="s">
        <v>24</v>
      </c>
      <c r="J70" s="122" t="s">
        <v>24</v>
      </c>
      <c r="K70" s="122" t="s">
        <v>24</v>
      </c>
      <c r="L70" s="122" t="s">
        <v>24</v>
      </c>
      <c r="M70" s="122" t="s">
        <v>24</v>
      </c>
      <c r="N70" s="122" t="s">
        <v>24</v>
      </c>
    </row>
    <row r="71" spans="1:14" s="148" customFormat="1" ht="47.25" x14ac:dyDescent="0.25">
      <c r="A71" s="122" t="s">
        <v>107</v>
      </c>
      <c r="B71" s="125" t="s">
        <v>108</v>
      </c>
      <c r="C71" s="122" t="s">
        <v>23</v>
      </c>
      <c r="D71" s="122" t="s">
        <v>24</v>
      </c>
      <c r="E71" s="122" t="s">
        <v>24</v>
      </c>
      <c r="F71" s="138" t="str">
        <f>'1'!U67</f>
        <v>нд</v>
      </c>
      <c r="G71" s="122" t="s">
        <v>24</v>
      </c>
      <c r="H71" s="122" t="s">
        <v>24</v>
      </c>
      <c r="I71" s="122" t="s">
        <v>24</v>
      </c>
      <c r="J71" s="122" t="s">
        <v>24</v>
      </c>
      <c r="K71" s="122" t="s">
        <v>24</v>
      </c>
      <c r="L71" s="122" t="s">
        <v>24</v>
      </c>
      <c r="M71" s="122" t="s">
        <v>24</v>
      </c>
      <c r="N71" s="122" t="s">
        <v>24</v>
      </c>
    </row>
    <row r="72" spans="1:14" s="148" customFormat="1" ht="63" x14ac:dyDescent="0.25">
      <c r="A72" s="122" t="s">
        <v>109</v>
      </c>
      <c r="B72" s="125" t="s">
        <v>110</v>
      </c>
      <c r="C72" s="122" t="s">
        <v>23</v>
      </c>
      <c r="D72" s="122" t="s">
        <v>24</v>
      </c>
      <c r="E72" s="122" t="s">
        <v>24</v>
      </c>
      <c r="F72" s="138" t="str">
        <f>'1'!U68</f>
        <v>нд</v>
      </c>
      <c r="G72" s="122" t="s">
        <v>24</v>
      </c>
      <c r="H72" s="122" t="s">
        <v>24</v>
      </c>
      <c r="I72" s="122" t="s">
        <v>24</v>
      </c>
      <c r="J72" s="122" t="s">
        <v>24</v>
      </c>
      <c r="K72" s="122" t="s">
        <v>24</v>
      </c>
      <c r="L72" s="122" t="s">
        <v>24</v>
      </c>
      <c r="M72" s="122" t="s">
        <v>24</v>
      </c>
      <c r="N72" s="122" t="s">
        <v>24</v>
      </c>
    </row>
    <row r="73" spans="1:14" s="148" customFormat="1" ht="63" x14ac:dyDescent="0.25">
      <c r="A73" s="122" t="s">
        <v>111</v>
      </c>
      <c r="B73" s="125" t="s">
        <v>112</v>
      </c>
      <c r="C73" s="122" t="s">
        <v>23</v>
      </c>
      <c r="D73" s="122" t="s">
        <v>24</v>
      </c>
      <c r="E73" s="122" t="s">
        <v>24</v>
      </c>
      <c r="F73" s="138" t="str">
        <f>'1'!U69</f>
        <v>нд</v>
      </c>
      <c r="G73" s="122" t="s">
        <v>24</v>
      </c>
      <c r="H73" s="122" t="s">
        <v>24</v>
      </c>
      <c r="I73" s="122" t="s">
        <v>24</v>
      </c>
      <c r="J73" s="122" t="s">
        <v>24</v>
      </c>
      <c r="K73" s="122" t="s">
        <v>24</v>
      </c>
      <c r="L73" s="122" t="s">
        <v>24</v>
      </c>
      <c r="M73" s="122" t="s">
        <v>24</v>
      </c>
      <c r="N73" s="122" t="s">
        <v>24</v>
      </c>
    </row>
    <row r="74" spans="1:14" ht="63" x14ac:dyDescent="0.2">
      <c r="A74" s="122" t="s">
        <v>113</v>
      </c>
      <c r="B74" s="125" t="s">
        <v>114</v>
      </c>
      <c r="C74" s="122" t="s">
        <v>23</v>
      </c>
      <c r="D74" s="122" t="s">
        <v>24</v>
      </c>
      <c r="E74" s="122" t="s">
        <v>24</v>
      </c>
      <c r="F74" s="138" t="str">
        <f>'1'!U70</f>
        <v>нд</v>
      </c>
      <c r="G74" s="122" t="s">
        <v>24</v>
      </c>
      <c r="H74" s="122" t="s">
        <v>24</v>
      </c>
      <c r="I74" s="122" t="s">
        <v>24</v>
      </c>
      <c r="J74" s="122" t="s">
        <v>24</v>
      </c>
      <c r="K74" s="122" t="s">
        <v>24</v>
      </c>
      <c r="L74" s="122" t="s">
        <v>24</v>
      </c>
      <c r="M74" s="122" t="s">
        <v>24</v>
      </c>
      <c r="N74" s="122" t="s">
        <v>24</v>
      </c>
    </row>
    <row r="75" spans="1:14" ht="63" x14ac:dyDescent="0.2">
      <c r="A75" s="122" t="s">
        <v>115</v>
      </c>
      <c r="B75" s="125" t="s">
        <v>116</v>
      </c>
      <c r="C75" s="122" t="s">
        <v>23</v>
      </c>
      <c r="D75" s="122" t="s">
        <v>24</v>
      </c>
      <c r="E75" s="122" t="s">
        <v>24</v>
      </c>
      <c r="F75" s="138" t="str">
        <f>'1'!U71</f>
        <v>нд</v>
      </c>
      <c r="G75" s="122" t="s">
        <v>24</v>
      </c>
      <c r="H75" s="122" t="s">
        <v>24</v>
      </c>
      <c r="I75" s="122" t="s">
        <v>24</v>
      </c>
      <c r="J75" s="122" t="s">
        <v>24</v>
      </c>
      <c r="K75" s="122" t="s">
        <v>24</v>
      </c>
      <c r="L75" s="122" t="s">
        <v>24</v>
      </c>
      <c r="M75" s="122" t="s">
        <v>24</v>
      </c>
      <c r="N75" s="122" t="s">
        <v>24</v>
      </c>
    </row>
    <row r="76" spans="1:14" ht="63" x14ac:dyDescent="0.2">
      <c r="A76" s="122" t="s">
        <v>117</v>
      </c>
      <c r="B76" s="125" t="s">
        <v>118</v>
      </c>
      <c r="C76" s="122" t="s">
        <v>23</v>
      </c>
      <c r="D76" s="122" t="s">
        <v>24</v>
      </c>
      <c r="E76" s="122" t="s">
        <v>24</v>
      </c>
      <c r="F76" s="138" t="str">
        <f>'1'!U72</f>
        <v>нд</v>
      </c>
      <c r="G76" s="122" t="s">
        <v>24</v>
      </c>
      <c r="H76" s="122" t="s">
        <v>24</v>
      </c>
      <c r="I76" s="122" t="s">
        <v>24</v>
      </c>
      <c r="J76" s="122" t="s">
        <v>24</v>
      </c>
      <c r="K76" s="122" t="s">
        <v>24</v>
      </c>
      <c r="L76" s="122" t="s">
        <v>24</v>
      </c>
      <c r="M76" s="122" t="s">
        <v>24</v>
      </c>
      <c r="N76" s="122" t="s">
        <v>24</v>
      </c>
    </row>
    <row r="77" spans="1:14" ht="47.25" x14ac:dyDescent="0.2">
      <c r="A77" s="122" t="s">
        <v>119</v>
      </c>
      <c r="B77" s="125" t="s">
        <v>120</v>
      </c>
      <c r="C77" s="122" t="s">
        <v>23</v>
      </c>
      <c r="D77" s="122" t="s">
        <v>24</v>
      </c>
      <c r="E77" s="122" t="s">
        <v>24</v>
      </c>
      <c r="F77" s="138" t="str">
        <f>'1'!U73</f>
        <v>нд</v>
      </c>
      <c r="G77" s="122" t="s">
        <v>24</v>
      </c>
      <c r="H77" s="122" t="s">
        <v>24</v>
      </c>
      <c r="I77" s="122" t="s">
        <v>24</v>
      </c>
      <c r="J77" s="122" t="s">
        <v>24</v>
      </c>
      <c r="K77" s="122" t="s">
        <v>24</v>
      </c>
      <c r="L77" s="122" t="s">
        <v>24</v>
      </c>
      <c r="M77" s="122" t="s">
        <v>24</v>
      </c>
      <c r="N77" s="122" t="s">
        <v>24</v>
      </c>
    </row>
    <row r="78" spans="1:14" ht="63" x14ac:dyDescent="0.2">
      <c r="A78" s="122" t="s">
        <v>121</v>
      </c>
      <c r="B78" s="125" t="s">
        <v>122</v>
      </c>
      <c r="C78" s="122" t="s">
        <v>23</v>
      </c>
      <c r="D78" s="122" t="s">
        <v>24</v>
      </c>
      <c r="E78" s="122" t="s">
        <v>24</v>
      </c>
      <c r="F78" s="138" t="str">
        <f>'1'!U74</f>
        <v>нд</v>
      </c>
      <c r="G78" s="122" t="s">
        <v>24</v>
      </c>
      <c r="H78" s="122" t="s">
        <v>24</v>
      </c>
      <c r="I78" s="122" t="s">
        <v>24</v>
      </c>
      <c r="J78" s="122" t="s">
        <v>24</v>
      </c>
      <c r="K78" s="122" t="s">
        <v>24</v>
      </c>
      <c r="L78" s="122" t="s">
        <v>24</v>
      </c>
      <c r="M78" s="122" t="s">
        <v>24</v>
      </c>
      <c r="N78" s="122" t="s">
        <v>24</v>
      </c>
    </row>
    <row r="79" spans="1:14" ht="94.5" x14ac:dyDescent="0.2">
      <c r="A79" s="122" t="s">
        <v>123</v>
      </c>
      <c r="B79" s="125" t="s">
        <v>124</v>
      </c>
      <c r="C79" s="122" t="s">
        <v>23</v>
      </c>
      <c r="D79" s="122" t="s">
        <v>24</v>
      </c>
      <c r="E79" s="122" t="s">
        <v>24</v>
      </c>
      <c r="F79" s="138" t="str">
        <f>'1'!U75</f>
        <v>нд</v>
      </c>
      <c r="G79" s="122" t="s">
        <v>24</v>
      </c>
      <c r="H79" s="122" t="s">
        <v>24</v>
      </c>
      <c r="I79" s="122" t="s">
        <v>24</v>
      </c>
      <c r="J79" s="122" t="s">
        <v>24</v>
      </c>
      <c r="K79" s="122" t="s">
        <v>24</v>
      </c>
      <c r="L79" s="122" t="s">
        <v>24</v>
      </c>
      <c r="M79" s="122" t="s">
        <v>24</v>
      </c>
      <c r="N79" s="122" t="s">
        <v>24</v>
      </c>
    </row>
    <row r="80" spans="1:14" ht="78.75" x14ac:dyDescent="0.2">
      <c r="A80" s="122" t="s">
        <v>125</v>
      </c>
      <c r="B80" s="125" t="s">
        <v>126</v>
      </c>
      <c r="C80" s="122" t="s">
        <v>23</v>
      </c>
      <c r="D80" s="122" t="s">
        <v>24</v>
      </c>
      <c r="E80" s="122" t="s">
        <v>24</v>
      </c>
      <c r="F80" s="138" t="str">
        <f>'1'!U76</f>
        <v>нд</v>
      </c>
      <c r="G80" s="122" t="s">
        <v>24</v>
      </c>
      <c r="H80" s="122" t="s">
        <v>24</v>
      </c>
      <c r="I80" s="122" t="s">
        <v>24</v>
      </c>
      <c r="J80" s="122" t="s">
        <v>24</v>
      </c>
      <c r="K80" s="122" t="s">
        <v>24</v>
      </c>
      <c r="L80" s="122" t="s">
        <v>24</v>
      </c>
      <c r="M80" s="122" t="s">
        <v>24</v>
      </c>
      <c r="N80" s="122" t="s">
        <v>24</v>
      </c>
    </row>
    <row r="81" spans="1:14" ht="78.75" x14ac:dyDescent="0.2">
      <c r="A81" s="122" t="s">
        <v>127</v>
      </c>
      <c r="B81" s="125" t="s">
        <v>128</v>
      </c>
      <c r="C81" s="122" t="s">
        <v>23</v>
      </c>
      <c r="D81" s="122" t="s">
        <v>24</v>
      </c>
      <c r="E81" s="122" t="s">
        <v>24</v>
      </c>
      <c r="F81" s="138" t="str">
        <f>'1'!U77</f>
        <v>нд</v>
      </c>
      <c r="G81" s="122" t="s">
        <v>24</v>
      </c>
      <c r="H81" s="122" t="s">
        <v>24</v>
      </c>
      <c r="I81" s="122" t="s">
        <v>24</v>
      </c>
      <c r="J81" s="122" t="s">
        <v>24</v>
      </c>
      <c r="K81" s="122" t="s">
        <v>24</v>
      </c>
      <c r="L81" s="122" t="s">
        <v>24</v>
      </c>
      <c r="M81" s="122" t="s">
        <v>24</v>
      </c>
      <c r="N81" s="122" t="s">
        <v>24</v>
      </c>
    </row>
    <row r="82" spans="1:14" ht="47.25" x14ac:dyDescent="0.2">
      <c r="A82" s="122" t="s">
        <v>129</v>
      </c>
      <c r="B82" s="125" t="s">
        <v>130</v>
      </c>
      <c r="C82" s="122" t="s">
        <v>23</v>
      </c>
      <c r="D82" s="122" t="s">
        <v>24</v>
      </c>
      <c r="E82" s="122" t="s">
        <v>24</v>
      </c>
      <c r="F82" s="138" t="str">
        <f>'1'!U78</f>
        <v>нд</v>
      </c>
      <c r="G82" s="122" t="s">
        <v>24</v>
      </c>
      <c r="H82" s="122" t="s">
        <v>24</v>
      </c>
      <c r="I82" s="122" t="s">
        <v>24</v>
      </c>
      <c r="J82" s="122" t="s">
        <v>24</v>
      </c>
      <c r="K82" s="122" t="s">
        <v>24</v>
      </c>
      <c r="L82" s="122" t="s">
        <v>24</v>
      </c>
      <c r="M82" s="122" t="s">
        <v>24</v>
      </c>
      <c r="N82" s="122" t="s">
        <v>24</v>
      </c>
    </row>
    <row r="83" spans="1:14" ht="63" x14ac:dyDescent="0.2">
      <c r="A83" s="123" t="s">
        <v>131</v>
      </c>
      <c r="B83" s="125" t="s">
        <v>132</v>
      </c>
      <c r="C83" s="122" t="s">
        <v>23</v>
      </c>
      <c r="D83" s="122" t="s">
        <v>24</v>
      </c>
      <c r="E83" s="122" t="s">
        <v>24</v>
      </c>
      <c r="F83" s="138" t="str">
        <f>'1'!U79</f>
        <v>нд</v>
      </c>
      <c r="G83" s="122" t="s">
        <v>24</v>
      </c>
      <c r="H83" s="122" t="s">
        <v>24</v>
      </c>
      <c r="I83" s="122" t="s">
        <v>24</v>
      </c>
      <c r="J83" s="122" t="s">
        <v>24</v>
      </c>
      <c r="K83" s="122" t="s">
        <v>24</v>
      </c>
      <c r="L83" s="122" t="s">
        <v>24</v>
      </c>
      <c r="M83" s="122" t="s">
        <v>24</v>
      </c>
      <c r="N83" s="122" t="s">
        <v>24</v>
      </c>
    </row>
    <row r="84" spans="1:14" ht="31.5" x14ac:dyDescent="0.2">
      <c r="A84" s="122" t="s">
        <v>133</v>
      </c>
      <c r="B84" s="125" t="s">
        <v>134</v>
      </c>
      <c r="C84" s="122" t="s">
        <v>23</v>
      </c>
      <c r="D84" s="122" t="s">
        <v>24</v>
      </c>
      <c r="E84" s="122" t="s">
        <v>24</v>
      </c>
      <c r="F84" s="138">
        <f>'1'!U80</f>
        <v>133.67767811539633</v>
      </c>
      <c r="G84" s="122" t="s">
        <v>24</v>
      </c>
      <c r="H84" s="122" t="s">
        <v>24</v>
      </c>
      <c r="I84" s="122" t="s">
        <v>24</v>
      </c>
      <c r="J84" s="122" t="s">
        <v>24</v>
      </c>
      <c r="K84" s="122" t="s">
        <v>24</v>
      </c>
      <c r="L84" s="122" t="s">
        <v>24</v>
      </c>
      <c r="M84" s="122" t="s">
        <v>24</v>
      </c>
      <c r="N84" s="122" t="s">
        <v>24</v>
      </c>
    </row>
    <row r="85" spans="1:14" ht="31.5" x14ac:dyDescent="0.2">
      <c r="A85" s="122" t="s">
        <v>135</v>
      </c>
      <c r="B85" s="125" t="s">
        <v>136</v>
      </c>
      <c r="C85" s="122" t="s">
        <v>23</v>
      </c>
      <c r="D85" s="138">
        <f>SUM(D86:D89)</f>
        <v>0</v>
      </c>
      <c r="E85" s="138">
        <f>SUM(E86:E89)</f>
        <v>0</v>
      </c>
      <c r="F85" s="138">
        <f>'1'!U81</f>
        <v>11.03</v>
      </c>
      <c r="G85" s="138">
        <f t="shared" ref="G85:N85" si="4">SUM(G86:G89)</f>
        <v>0</v>
      </c>
      <c r="H85" s="138">
        <f t="shared" si="4"/>
        <v>0</v>
      </c>
      <c r="I85" s="138">
        <f t="shared" si="4"/>
        <v>0</v>
      </c>
      <c r="J85" s="138">
        <f t="shared" si="4"/>
        <v>0</v>
      </c>
      <c r="K85" s="138">
        <f t="shared" si="4"/>
        <v>0</v>
      </c>
      <c r="L85" s="138">
        <f t="shared" si="4"/>
        <v>0</v>
      </c>
      <c r="M85" s="138">
        <f t="shared" si="4"/>
        <v>0</v>
      </c>
      <c r="N85" s="138">
        <f t="shared" si="4"/>
        <v>0</v>
      </c>
    </row>
    <row r="86" spans="1:14" ht="63" x14ac:dyDescent="0.2">
      <c r="A86" s="194" t="s">
        <v>137</v>
      </c>
      <c r="B86" s="195" t="s">
        <v>450</v>
      </c>
      <c r="C86" s="97" t="s">
        <v>451</v>
      </c>
      <c r="D86" s="120" t="s">
        <v>24</v>
      </c>
      <c r="E86" s="120" t="s">
        <v>24</v>
      </c>
      <c r="F86" s="138" t="str">
        <f>'1'!U82</f>
        <v>нд</v>
      </c>
      <c r="G86" s="120" t="s">
        <v>24</v>
      </c>
      <c r="H86" s="120" t="s">
        <v>24</v>
      </c>
      <c r="I86" s="120" t="s">
        <v>24</v>
      </c>
      <c r="J86" s="120" t="s">
        <v>24</v>
      </c>
      <c r="K86" s="120" t="s">
        <v>24</v>
      </c>
      <c r="L86" s="120" t="s">
        <v>24</v>
      </c>
      <c r="M86" s="120" t="s">
        <v>24</v>
      </c>
      <c r="N86" s="120" t="s">
        <v>24</v>
      </c>
    </row>
    <row r="87" spans="1:14" ht="15.75" x14ac:dyDescent="0.2">
      <c r="A87" s="194" t="s">
        <v>138</v>
      </c>
      <c r="B87" s="195" t="s">
        <v>473</v>
      </c>
      <c r="C87" s="97" t="s">
        <v>482</v>
      </c>
      <c r="D87" s="120" t="s">
        <v>24</v>
      </c>
      <c r="E87" s="120" t="s">
        <v>24</v>
      </c>
      <c r="F87" s="138" t="str">
        <f>'1'!U83</f>
        <v>нд</v>
      </c>
      <c r="G87" s="120" t="s">
        <v>24</v>
      </c>
      <c r="H87" s="120" t="s">
        <v>24</v>
      </c>
      <c r="I87" s="120" t="s">
        <v>24</v>
      </c>
      <c r="J87" s="120" t="s">
        <v>24</v>
      </c>
      <c r="K87" s="120" t="s">
        <v>24</v>
      </c>
      <c r="L87" s="120" t="s">
        <v>24</v>
      </c>
      <c r="M87" s="120" t="s">
        <v>24</v>
      </c>
      <c r="N87" s="120" t="s">
        <v>24</v>
      </c>
    </row>
    <row r="88" spans="1:14" ht="15.75" x14ac:dyDescent="0.2">
      <c r="A88" s="194" t="s">
        <v>460</v>
      </c>
      <c r="B88" s="195" t="s">
        <v>474</v>
      </c>
      <c r="C88" s="97" t="s">
        <v>483</v>
      </c>
      <c r="D88" s="120" t="s">
        <v>24</v>
      </c>
      <c r="E88" s="120" t="s">
        <v>24</v>
      </c>
      <c r="F88" s="138">
        <f>'1'!U84</f>
        <v>11.03</v>
      </c>
      <c r="G88" s="120" t="s">
        <v>24</v>
      </c>
      <c r="H88" s="120" t="s">
        <v>24</v>
      </c>
      <c r="I88" s="120" t="s">
        <v>24</v>
      </c>
      <c r="J88" s="120" t="s">
        <v>24</v>
      </c>
      <c r="K88" s="120" t="s">
        <v>24</v>
      </c>
      <c r="L88" s="120" t="s">
        <v>24</v>
      </c>
      <c r="M88" s="120" t="s">
        <v>24</v>
      </c>
      <c r="N88" s="120" t="s">
        <v>24</v>
      </c>
    </row>
    <row r="89" spans="1:14" ht="15.75" x14ac:dyDescent="0.2">
      <c r="A89" s="194" t="s">
        <v>461</v>
      </c>
      <c r="B89" s="195" t="s">
        <v>498</v>
      </c>
      <c r="C89" s="97" t="s">
        <v>499</v>
      </c>
      <c r="D89" s="120" t="s">
        <v>24</v>
      </c>
      <c r="E89" s="120" t="s">
        <v>24</v>
      </c>
      <c r="F89" s="138" t="str">
        <f>'1'!U85</f>
        <v>нд</v>
      </c>
      <c r="G89" s="120"/>
      <c r="H89" s="120"/>
      <c r="I89" s="120"/>
      <c r="J89" s="120"/>
      <c r="K89" s="120"/>
      <c r="L89" s="120"/>
      <c r="M89" s="120"/>
      <c r="N89" s="120"/>
    </row>
    <row r="90" spans="1:14" ht="31.5" x14ac:dyDescent="0.2">
      <c r="A90" s="122" t="s">
        <v>139</v>
      </c>
      <c r="B90" s="125" t="s">
        <v>140</v>
      </c>
      <c r="C90" s="122" t="s">
        <v>23</v>
      </c>
      <c r="D90" s="122" t="str">
        <f>+D91</f>
        <v>нд</v>
      </c>
      <c r="E90" s="122" t="str">
        <f t="shared" ref="E90:N90" si="5">+E91</f>
        <v>нд</v>
      </c>
      <c r="F90" s="138" t="str">
        <f>'1'!U86</f>
        <v>нд</v>
      </c>
      <c r="G90" s="122" t="str">
        <f t="shared" si="5"/>
        <v>нд</v>
      </c>
      <c r="H90" s="122" t="str">
        <f t="shared" si="5"/>
        <v>нд</v>
      </c>
      <c r="I90" s="122" t="str">
        <f t="shared" si="5"/>
        <v>нд</v>
      </c>
      <c r="J90" s="122" t="str">
        <f t="shared" si="5"/>
        <v>нд</v>
      </c>
      <c r="K90" s="122" t="str">
        <f t="shared" si="5"/>
        <v>нд</v>
      </c>
      <c r="L90" s="122" t="str">
        <f t="shared" si="5"/>
        <v>нд</v>
      </c>
      <c r="M90" s="122" t="str">
        <f t="shared" si="5"/>
        <v>нд</v>
      </c>
      <c r="N90" s="122" t="str">
        <f t="shared" si="5"/>
        <v>нд</v>
      </c>
    </row>
    <row r="91" spans="1:14" ht="47.25" x14ac:dyDescent="0.2">
      <c r="A91" s="120" t="s">
        <v>141</v>
      </c>
      <c r="B91" s="220" t="s">
        <v>142</v>
      </c>
      <c r="C91" s="120" t="s">
        <v>143</v>
      </c>
      <c r="D91" s="120" t="s">
        <v>24</v>
      </c>
      <c r="E91" s="120" t="s">
        <v>24</v>
      </c>
      <c r="F91" s="138" t="str">
        <f>'1'!U87</f>
        <v>нд</v>
      </c>
      <c r="G91" s="120" t="s">
        <v>24</v>
      </c>
      <c r="H91" s="120" t="s">
        <v>24</v>
      </c>
      <c r="I91" s="120" t="s">
        <v>24</v>
      </c>
      <c r="J91" s="120" t="s">
        <v>24</v>
      </c>
      <c r="K91" s="120" t="s">
        <v>24</v>
      </c>
      <c r="L91" s="120" t="s">
        <v>24</v>
      </c>
      <c r="M91" s="120" t="s">
        <v>24</v>
      </c>
      <c r="N91" s="120" t="s">
        <v>24</v>
      </c>
    </row>
    <row r="92" spans="1:14" ht="31.5" x14ac:dyDescent="0.2">
      <c r="A92" s="122" t="s">
        <v>144</v>
      </c>
      <c r="B92" s="125" t="s">
        <v>145</v>
      </c>
      <c r="C92" s="122" t="s">
        <v>23</v>
      </c>
      <c r="D92" s="122" t="s">
        <v>24</v>
      </c>
      <c r="E92" s="122" t="s">
        <v>24</v>
      </c>
      <c r="F92" s="138" t="str">
        <f>'1'!U88</f>
        <v>нд</v>
      </c>
      <c r="G92" s="122" t="s">
        <v>24</v>
      </c>
      <c r="H92" s="122" t="s">
        <v>24</v>
      </c>
      <c r="I92" s="122" t="s">
        <v>24</v>
      </c>
      <c r="J92" s="122" t="s">
        <v>24</v>
      </c>
      <c r="K92" s="122" t="s">
        <v>24</v>
      </c>
      <c r="L92" s="122" t="s">
        <v>24</v>
      </c>
      <c r="M92" s="122" t="s">
        <v>24</v>
      </c>
      <c r="N92" s="122" t="s">
        <v>24</v>
      </c>
    </row>
    <row r="93" spans="1:14" ht="47.25" x14ac:dyDescent="0.2">
      <c r="A93" s="122" t="s">
        <v>146</v>
      </c>
      <c r="B93" s="125" t="s">
        <v>147</v>
      </c>
      <c r="C93" s="122" t="s">
        <v>23</v>
      </c>
      <c r="D93" s="138">
        <f>SUM(D94:D99)</f>
        <v>0</v>
      </c>
      <c r="E93" s="138">
        <f>SUM(E94:E99)</f>
        <v>0</v>
      </c>
      <c r="F93" s="138">
        <f>'1'!U89</f>
        <v>0</v>
      </c>
      <c r="G93" s="138">
        <f t="shared" ref="G93:N93" si="6">SUM(G94:G99)</f>
        <v>0</v>
      </c>
      <c r="H93" s="138">
        <f t="shared" si="6"/>
        <v>0</v>
      </c>
      <c r="I93" s="138">
        <f t="shared" si="6"/>
        <v>0</v>
      </c>
      <c r="J93" s="138">
        <f t="shared" si="6"/>
        <v>0</v>
      </c>
      <c r="K93" s="138">
        <f t="shared" si="6"/>
        <v>0</v>
      </c>
      <c r="L93" s="138">
        <f t="shared" si="6"/>
        <v>0</v>
      </c>
      <c r="M93" s="138">
        <f t="shared" si="6"/>
        <v>0</v>
      </c>
      <c r="N93" s="138">
        <f t="shared" si="6"/>
        <v>0</v>
      </c>
    </row>
    <row r="94" spans="1:14" ht="47.25" x14ac:dyDescent="0.2">
      <c r="A94" s="194" t="s">
        <v>148</v>
      </c>
      <c r="B94" s="195" t="s">
        <v>171</v>
      </c>
      <c r="C94" s="97" t="s">
        <v>172</v>
      </c>
      <c r="D94" s="120" t="s">
        <v>24</v>
      </c>
      <c r="E94" s="120" t="s">
        <v>24</v>
      </c>
      <c r="F94" s="138" t="str">
        <f>'1'!U90</f>
        <v>нд</v>
      </c>
      <c r="G94" s="120" t="s">
        <v>24</v>
      </c>
      <c r="H94" s="120" t="s">
        <v>24</v>
      </c>
      <c r="I94" s="120" t="s">
        <v>24</v>
      </c>
      <c r="J94" s="120" t="s">
        <v>24</v>
      </c>
      <c r="K94" s="120" t="s">
        <v>24</v>
      </c>
      <c r="L94" s="120" t="s">
        <v>24</v>
      </c>
      <c r="M94" s="120" t="s">
        <v>24</v>
      </c>
      <c r="N94" s="120" t="s">
        <v>24</v>
      </c>
    </row>
    <row r="95" spans="1:14" ht="15.75" x14ac:dyDescent="0.2">
      <c r="A95" s="194" t="s">
        <v>149</v>
      </c>
      <c r="B95" s="195" t="s">
        <v>173</v>
      </c>
      <c r="C95" s="97" t="s">
        <v>174</v>
      </c>
      <c r="D95" s="120" t="s">
        <v>24</v>
      </c>
      <c r="E95" s="120" t="s">
        <v>24</v>
      </c>
      <c r="F95" s="138" t="str">
        <f>'1'!U91</f>
        <v>нд</v>
      </c>
      <c r="G95" s="120" t="s">
        <v>24</v>
      </c>
      <c r="H95" s="120" t="s">
        <v>24</v>
      </c>
      <c r="I95" s="120" t="s">
        <v>24</v>
      </c>
      <c r="J95" s="120" t="s">
        <v>24</v>
      </c>
      <c r="K95" s="120" t="s">
        <v>24</v>
      </c>
      <c r="L95" s="120" t="s">
        <v>24</v>
      </c>
      <c r="M95" s="120" t="s">
        <v>24</v>
      </c>
      <c r="N95" s="120" t="s">
        <v>24</v>
      </c>
    </row>
    <row r="96" spans="1:14" ht="15.75" x14ac:dyDescent="0.2">
      <c r="A96" s="194" t="s">
        <v>150</v>
      </c>
      <c r="B96" s="195" t="s">
        <v>472</v>
      </c>
      <c r="C96" s="97" t="s">
        <v>481</v>
      </c>
      <c r="D96" s="120" t="s">
        <v>24</v>
      </c>
      <c r="E96" s="120" t="s">
        <v>24</v>
      </c>
      <c r="F96" s="138" t="str">
        <f>'1'!U92</f>
        <v>нд</v>
      </c>
      <c r="G96" s="120" t="s">
        <v>24</v>
      </c>
      <c r="H96" s="120" t="s">
        <v>24</v>
      </c>
      <c r="I96" s="120" t="s">
        <v>24</v>
      </c>
      <c r="J96" s="120" t="s">
        <v>24</v>
      </c>
      <c r="K96" s="120" t="s">
        <v>24</v>
      </c>
      <c r="L96" s="120" t="s">
        <v>24</v>
      </c>
      <c r="M96" s="120" t="s">
        <v>24</v>
      </c>
      <c r="N96" s="120" t="s">
        <v>24</v>
      </c>
    </row>
    <row r="97" spans="1:14" ht="15.75" x14ac:dyDescent="0.2">
      <c r="A97" s="194" t="s">
        <v>151</v>
      </c>
      <c r="B97" s="195" t="s">
        <v>500</v>
      </c>
      <c r="C97" s="194" t="s">
        <v>501</v>
      </c>
      <c r="D97" s="120" t="s">
        <v>24</v>
      </c>
      <c r="E97" s="120" t="s">
        <v>24</v>
      </c>
      <c r="F97" s="138" t="str">
        <f>'1'!U93</f>
        <v>нд</v>
      </c>
      <c r="G97" s="120" t="s">
        <v>24</v>
      </c>
      <c r="H97" s="120" t="s">
        <v>24</v>
      </c>
      <c r="I97" s="120" t="s">
        <v>24</v>
      </c>
      <c r="J97" s="120" t="s">
        <v>24</v>
      </c>
      <c r="K97" s="120" t="s">
        <v>24</v>
      </c>
      <c r="L97" s="120" t="s">
        <v>24</v>
      </c>
      <c r="M97" s="120" t="s">
        <v>24</v>
      </c>
      <c r="N97" s="120" t="s">
        <v>24</v>
      </c>
    </row>
    <row r="98" spans="1:14" ht="78.75" x14ac:dyDescent="0.2">
      <c r="A98" s="194" t="s">
        <v>152</v>
      </c>
      <c r="B98" s="195" t="s">
        <v>502</v>
      </c>
      <c r="C98" s="194" t="s">
        <v>503</v>
      </c>
      <c r="D98" s="120" t="s">
        <v>24</v>
      </c>
      <c r="E98" s="120" t="s">
        <v>24</v>
      </c>
      <c r="F98" s="138" t="str">
        <f>'1'!U94</f>
        <v>нд</v>
      </c>
      <c r="G98" s="120" t="s">
        <v>24</v>
      </c>
      <c r="H98" s="120" t="s">
        <v>24</v>
      </c>
      <c r="I98" s="120" t="s">
        <v>24</v>
      </c>
      <c r="J98" s="120" t="s">
        <v>24</v>
      </c>
      <c r="K98" s="120" t="s">
        <v>24</v>
      </c>
      <c r="L98" s="120" t="s">
        <v>24</v>
      </c>
      <c r="M98" s="120" t="s">
        <v>24</v>
      </c>
      <c r="N98" s="120" t="s">
        <v>24</v>
      </c>
    </row>
    <row r="99" spans="1:14" ht="31.5" x14ac:dyDescent="0.2">
      <c r="A99" s="194" t="s">
        <v>153</v>
      </c>
      <c r="B99" s="195" t="s">
        <v>504</v>
      </c>
      <c r="C99" s="194" t="s">
        <v>505</v>
      </c>
      <c r="D99" s="120" t="s">
        <v>24</v>
      </c>
      <c r="E99" s="120" t="s">
        <v>24</v>
      </c>
      <c r="F99" s="138" t="str">
        <f>'1'!U95</f>
        <v>нд</v>
      </c>
      <c r="G99" s="120" t="s">
        <v>24</v>
      </c>
      <c r="H99" s="120" t="s">
        <v>24</v>
      </c>
      <c r="I99" s="120" t="s">
        <v>24</v>
      </c>
      <c r="J99" s="120" t="s">
        <v>24</v>
      </c>
      <c r="K99" s="120" t="s">
        <v>24</v>
      </c>
      <c r="L99" s="120" t="s">
        <v>24</v>
      </c>
      <c r="M99" s="120" t="s">
        <v>24</v>
      </c>
      <c r="N99" s="120" t="s">
        <v>24</v>
      </c>
    </row>
    <row r="100" spans="1:14" ht="31.5" x14ac:dyDescent="0.2">
      <c r="A100" s="122" t="s">
        <v>154</v>
      </c>
      <c r="B100" s="125" t="s">
        <v>155</v>
      </c>
      <c r="C100" s="122" t="s">
        <v>23</v>
      </c>
      <c r="D100" s="138">
        <f>SUM(D101:D102)</f>
        <v>0</v>
      </c>
      <c r="E100" s="138">
        <f>SUM(E101:E102)</f>
        <v>0</v>
      </c>
      <c r="F100" s="138">
        <f>'1'!U96</f>
        <v>2.6476781153963214</v>
      </c>
      <c r="G100" s="138">
        <f t="shared" ref="G100:N100" si="7">SUM(G101:G102)</f>
        <v>0</v>
      </c>
      <c r="H100" s="138">
        <f t="shared" si="7"/>
        <v>0</v>
      </c>
      <c r="I100" s="138">
        <f t="shared" si="7"/>
        <v>0</v>
      </c>
      <c r="J100" s="138">
        <f t="shared" si="7"/>
        <v>0</v>
      </c>
      <c r="K100" s="138">
        <f t="shared" si="7"/>
        <v>0</v>
      </c>
      <c r="L100" s="138">
        <f t="shared" si="7"/>
        <v>0</v>
      </c>
      <c r="M100" s="138">
        <f t="shared" si="7"/>
        <v>0</v>
      </c>
      <c r="N100" s="138">
        <f t="shared" si="7"/>
        <v>0</v>
      </c>
    </row>
    <row r="101" spans="1:14" ht="63" x14ac:dyDescent="0.2">
      <c r="A101" s="97" t="s">
        <v>156</v>
      </c>
      <c r="B101" s="195" t="s">
        <v>175</v>
      </c>
      <c r="C101" s="97" t="s">
        <v>176</v>
      </c>
      <c r="D101" s="120" t="s">
        <v>24</v>
      </c>
      <c r="E101" s="120" t="s">
        <v>24</v>
      </c>
      <c r="F101" s="138">
        <f>'1'!U97</f>
        <v>2.6476781153963214</v>
      </c>
      <c r="G101" s="120" t="s">
        <v>24</v>
      </c>
      <c r="H101" s="120" t="s">
        <v>24</v>
      </c>
      <c r="I101" s="120" t="s">
        <v>24</v>
      </c>
      <c r="J101" s="120" t="s">
        <v>24</v>
      </c>
      <c r="K101" s="120" t="s">
        <v>24</v>
      </c>
      <c r="L101" s="120" t="s">
        <v>24</v>
      </c>
      <c r="M101" s="120" t="s">
        <v>24</v>
      </c>
      <c r="N101" s="120" t="s">
        <v>24</v>
      </c>
    </row>
    <row r="102" spans="1:14" ht="63" x14ac:dyDescent="0.2">
      <c r="A102" s="97" t="s">
        <v>157</v>
      </c>
      <c r="B102" s="195" t="s">
        <v>452</v>
      </c>
      <c r="C102" s="120" t="s">
        <v>453</v>
      </c>
      <c r="D102" s="120" t="s">
        <v>24</v>
      </c>
      <c r="E102" s="120" t="s">
        <v>24</v>
      </c>
      <c r="F102" s="138" t="str">
        <f>'1'!U98</f>
        <v>нд</v>
      </c>
      <c r="G102" s="120" t="s">
        <v>24</v>
      </c>
      <c r="H102" s="120" t="s">
        <v>24</v>
      </c>
      <c r="I102" s="120" t="s">
        <v>24</v>
      </c>
      <c r="J102" s="120" t="s">
        <v>24</v>
      </c>
      <c r="K102" s="120" t="s">
        <v>24</v>
      </c>
      <c r="L102" s="120" t="s">
        <v>24</v>
      </c>
      <c r="M102" s="120" t="s">
        <v>24</v>
      </c>
      <c r="N102" s="120" t="s">
        <v>24</v>
      </c>
    </row>
    <row r="103" spans="1:14" ht="47.25" x14ac:dyDescent="0.2">
      <c r="A103" s="122" t="s">
        <v>158</v>
      </c>
      <c r="B103" s="125" t="s">
        <v>159</v>
      </c>
      <c r="C103" s="122" t="s">
        <v>23</v>
      </c>
      <c r="D103" s="138">
        <f>SUM(D108:D114)</f>
        <v>0</v>
      </c>
      <c r="E103" s="138">
        <f t="shared" ref="E103:N103" si="8">SUM(E108:E114)</f>
        <v>0</v>
      </c>
      <c r="F103" s="138">
        <f>'1'!U99</f>
        <v>120</v>
      </c>
      <c r="G103" s="138">
        <f t="shared" si="8"/>
        <v>0</v>
      </c>
      <c r="H103" s="138">
        <f t="shared" si="8"/>
        <v>0</v>
      </c>
      <c r="I103" s="138">
        <f t="shared" si="8"/>
        <v>0</v>
      </c>
      <c r="J103" s="138">
        <f t="shared" si="8"/>
        <v>0</v>
      </c>
      <c r="K103" s="138">
        <f t="shared" si="8"/>
        <v>0</v>
      </c>
      <c r="L103" s="138">
        <f t="shared" si="8"/>
        <v>0</v>
      </c>
      <c r="M103" s="138">
        <f t="shared" si="8"/>
        <v>0</v>
      </c>
      <c r="N103" s="138">
        <f t="shared" si="8"/>
        <v>0</v>
      </c>
    </row>
    <row r="104" spans="1:14" ht="31.5" x14ac:dyDescent="0.2">
      <c r="A104" s="97" t="s">
        <v>160</v>
      </c>
      <c r="B104" s="195" t="s">
        <v>454</v>
      </c>
      <c r="C104" s="97" t="s">
        <v>458</v>
      </c>
      <c r="D104" s="120" t="s">
        <v>24</v>
      </c>
      <c r="E104" s="120" t="s">
        <v>24</v>
      </c>
      <c r="F104" s="138" t="str">
        <f>'1'!U100</f>
        <v>нд</v>
      </c>
      <c r="G104" s="120" t="s">
        <v>24</v>
      </c>
      <c r="H104" s="120" t="s">
        <v>24</v>
      </c>
      <c r="I104" s="120" t="s">
        <v>24</v>
      </c>
      <c r="J104" s="120" t="s">
        <v>24</v>
      </c>
      <c r="K104" s="120" t="s">
        <v>24</v>
      </c>
      <c r="L104" s="120" t="s">
        <v>24</v>
      </c>
      <c r="M104" s="120" t="s">
        <v>24</v>
      </c>
      <c r="N104" s="120" t="s">
        <v>24</v>
      </c>
    </row>
    <row r="105" spans="1:14" ht="47.25" x14ac:dyDescent="0.2">
      <c r="A105" s="97" t="s">
        <v>161</v>
      </c>
      <c r="B105" s="195" t="s">
        <v>455</v>
      </c>
      <c r="C105" s="97" t="s">
        <v>459</v>
      </c>
      <c r="D105" s="120" t="s">
        <v>24</v>
      </c>
      <c r="E105" s="120" t="s">
        <v>24</v>
      </c>
      <c r="F105" s="138" t="str">
        <f>'1'!U101</f>
        <v>нд</v>
      </c>
      <c r="G105" s="120" t="s">
        <v>24</v>
      </c>
      <c r="H105" s="120" t="s">
        <v>24</v>
      </c>
      <c r="I105" s="120" t="s">
        <v>24</v>
      </c>
      <c r="J105" s="120" t="s">
        <v>24</v>
      </c>
      <c r="K105" s="120" t="s">
        <v>24</v>
      </c>
      <c r="L105" s="120" t="s">
        <v>24</v>
      </c>
      <c r="M105" s="120" t="s">
        <v>24</v>
      </c>
      <c r="N105" s="120" t="s">
        <v>24</v>
      </c>
    </row>
    <row r="106" spans="1:14" ht="47.25" x14ac:dyDescent="0.2">
      <c r="A106" s="97" t="s">
        <v>162</v>
      </c>
      <c r="B106" s="195" t="s">
        <v>177</v>
      </c>
      <c r="C106" s="97" t="s">
        <v>178</v>
      </c>
      <c r="D106" s="120" t="s">
        <v>24</v>
      </c>
      <c r="E106" s="120" t="s">
        <v>24</v>
      </c>
      <c r="F106" s="138" t="str">
        <f>'1'!U102</f>
        <v>нд</v>
      </c>
      <c r="G106" s="120" t="s">
        <v>24</v>
      </c>
      <c r="H106" s="120" t="s">
        <v>24</v>
      </c>
      <c r="I106" s="120" t="s">
        <v>24</v>
      </c>
      <c r="J106" s="120" t="s">
        <v>24</v>
      </c>
      <c r="K106" s="120" t="s">
        <v>24</v>
      </c>
      <c r="L106" s="120" t="s">
        <v>24</v>
      </c>
      <c r="M106" s="120" t="s">
        <v>24</v>
      </c>
      <c r="N106" s="120" t="s">
        <v>24</v>
      </c>
    </row>
    <row r="107" spans="1:14" ht="31.5" x14ac:dyDescent="0.2">
      <c r="A107" s="97" t="s">
        <v>456</v>
      </c>
      <c r="B107" s="195" t="s">
        <v>466</v>
      </c>
      <c r="C107" s="97" t="s">
        <v>469</v>
      </c>
      <c r="D107" s="120" t="s">
        <v>24</v>
      </c>
      <c r="E107" s="120" t="s">
        <v>24</v>
      </c>
      <c r="F107" s="138" t="str">
        <f>'1'!U103</f>
        <v>нд</v>
      </c>
      <c r="G107" s="120" t="s">
        <v>24</v>
      </c>
      <c r="H107" s="120" t="s">
        <v>24</v>
      </c>
      <c r="I107" s="120" t="s">
        <v>24</v>
      </c>
      <c r="J107" s="120" t="s">
        <v>24</v>
      </c>
      <c r="K107" s="120" t="s">
        <v>24</v>
      </c>
      <c r="L107" s="120" t="s">
        <v>24</v>
      </c>
      <c r="M107" s="120" t="s">
        <v>24</v>
      </c>
      <c r="N107" s="120" t="s">
        <v>24</v>
      </c>
    </row>
    <row r="108" spans="1:14" ht="15.75" x14ac:dyDescent="0.2">
      <c r="A108" s="97" t="s">
        <v>457</v>
      </c>
      <c r="B108" s="195" t="s">
        <v>467</v>
      </c>
      <c r="C108" s="97" t="s">
        <v>470</v>
      </c>
      <c r="D108" s="120" t="s">
        <v>24</v>
      </c>
      <c r="E108" s="120" t="s">
        <v>24</v>
      </c>
      <c r="F108" s="138" t="str">
        <f>'1'!U104</f>
        <v>нд</v>
      </c>
      <c r="G108" s="120" t="s">
        <v>24</v>
      </c>
      <c r="H108" s="120" t="s">
        <v>24</v>
      </c>
      <c r="I108" s="120" t="s">
        <v>24</v>
      </c>
      <c r="J108" s="120" t="s">
        <v>24</v>
      </c>
      <c r="K108" s="120" t="s">
        <v>24</v>
      </c>
      <c r="L108" s="120" t="s">
        <v>24</v>
      </c>
      <c r="M108" s="120" t="s">
        <v>24</v>
      </c>
      <c r="N108" s="120" t="s">
        <v>24</v>
      </c>
    </row>
    <row r="109" spans="1:14" ht="15.75" x14ac:dyDescent="0.2">
      <c r="A109" s="97" t="s">
        <v>464</v>
      </c>
      <c r="B109" s="195" t="s">
        <v>468</v>
      </c>
      <c r="C109" s="97" t="s">
        <v>471</v>
      </c>
      <c r="D109" s="120" t="s">
        <v>24</v>
      </c>
      <c r="E109" s="120" t="s">
        <v>24</v>
      </c>
      <c r="F109" s="138" t="str">
        <f>'1'!U105</f>
        <v>нд</v>
      </c>
      <c r="G109" s="120" t="s">
        <v>24</v>
      </c>
      <c r="H109" s="120" t="s">
        <v>24</v>
      </c>
      <c r="I109" s="120" t="s">
        <v>24</v>
      </c>
      <c r="J109" s="120" t="s">
        <v>24</v>
      </c>
      <c r="K109" s="120" t="s">
        <v>24</v>
      </c>
      <c r="L109" s="120" t="s">
        <v>24</v>
      </c>
      <c r="M109" s="120" t="s">
        <v>24</v>
      </c>
      <c r="N109" s="120" t="s">
        <v>24</v>
      </c>
    </row>
    <row r="110" spans="1:14" ht="15.75" x14ac:dyDescent="0.2">
      <c r="A110" s="97" t="s">
        <v>465</v>
      </c>
      <c r="B110" s="195" t="s">
        <v>506</v>
      </c>
      <c r="C110" s="194" t="s">
        <v>507</v>
      </c>
      <c r="D110" s="120" t="s">
        <v>24</v>
      </c>
      <c r="E110" s="120" t="s">
        <v>24</v>
      </c>
      <c r="F110" s="138" t="str">
        <f>'1'!U106</f>
        <v>нд</v>
      </c>
      <c r="G110" s="120" t="s">
        <v>24</v>
      </c>
      <c r="H110" s="120" t="s">
        <v>24</v>
      </c>
      <c r="I110" s="120" t="s">
        <v>24</v>
      </c>
      <c r="J110" s="120" t="s">
        <v>24</v>
      </c>
      <c r="K110" s="120" t="s">
        <v>24</v>
      </c>
      <c r="L110" s="120" t="s">
        <v>24</v>
      </c>
      <c r="M110" s="120" t="s">
        <v>24</v>
      </c>
      <c r="N110" s="120" t="s">
        <v>24</v>
      </c>
    </row>
    <row r="111" spans="1:14" ht="15.75" x14ac:dyDescent="0.2">
      <c r="A111" s="97" t="s">
        <v>508</v>
      </c>
      <c r="B111" s="195" t="s">
        <v>509</v>
      </c>
      <c r="C111" s="194" t="s">
        <v>510</v>
      </c>
      <c r="D111" s="120" t="s">
        <v>24</v>
      </c>
      <c r="E111" s="120" t="s">
        <v>24</v>
      </c>
      <c r="F111" s="138" t="str">
        <f>'1'!U107</f>
        <v>нд</v>
      </c>
      <c r="G111" s="120" t="s">
        <v>24</v>
      </c>
      <c r="H111" s="120" t="s">
        <v>24</v>
      </c>
      <c r="I111" s="120" t="s">
        <v>24</v>
      </c>
      <c r="J111" s="120" t="s">
        <v>24</v>
      </c>
      <c r="K111" s="120" t="s">
        <v>24</v>
      </c>
      <c r="L111" s="120" t="s">
        <v>24</v>
      </c>
      <c r="M111" s="120" t="s">
        <v>24</v>
      </c>
      <c r="N111" s="120" t="s">
        <v>24</v>
      </c>
    </row>
    <row r="112" spans="1:14" ht="31.5" x14ac:dyDescent="0.2">
      <c r="A112" s="97" t="s">
        <v>511</v>
      </c>
      <c r="B112" s="195" t="s">
        <v>512</v>
      </c>
      <c r="C112" s="194" t="s">
        <v>513</v>
      </c>
      <c r="D112" s="120" t="s">
        <v>24</v>
      </c>
      <c r="E112" s="120" t="s">
        <v>24</v>
      </c>
      <c r="F112" s="138" t="str">
        <f>'1'!U108</f>
        <v>нд</v>
      </c>
      <c r="G112" s="120" t="s">
        <v>24</v>
      </c>
      <c r="H112" s="120" t="s">
        <v>24</v>
      </c>
      <c r="I112" s="120" t="s">
        <v>24</v>
      </c>
      <c r="J112" s="120" t="s">
        <v>24</v>
      </c>
      <c r="K112" s="120" t="s">
        <v>24</v>
      </c>
      <c r="L112" s="120" t="s">
        <v>24</v>
      </c>
      <c r="M112" s="120" t="s">
        <v>24</v>
      </c>
      <c r="N112" s="120" t="s">
        <v>24</v>
      </c>
    </row>
    <row r="113" spans="1:14" ht="94.5" x14ac:dyDescent="0.2">
      <c r="A113" s="97" t="s">
        <v>514</v>
      </c>
      <c r="B113" s="195" t="s">
        <v>515</v>
      </c>
      <c r="C113" s="194" t="s">
        <v>516</v>
      </c>
      <c r="D113" s="120" t="s">
        <v>24</v>
      </c>
      <c r="E113" s="120" t="s">
        <v>24</v>
      </c>
      <c r="F113" s="138" t="str">
        <f>'1'!U109</f>
        <v>нд</v>
      </c>
      <c r="G113" s="120" t="s">
        <v>24</v>
      </c>
      <c r="H113" s="120" t="s">
        <v>24</v>
      </c>
      <c r="I113" s="120" t="s">
        <v>24</v>
      </c>
      <c r="J113" s="120" t="s">
        <v>24</v>
      </c>
      <c r="K113" s="120" t="s">
        <v>24</v>
      </c>
      <c r="L113" s="120" t="s">
        <v>24</v>
      </c>
      <c r="M113" s="120" t="s">
        <v>24</v>
      </c>
      <c r="N113" s="120" t="s">
        <v>24</v>
      </c>
    </row>
    <row r="114" spans="1:14" ht="31.5" x14ac:dyDescent="0.2">
      <c r="A114" s="97" t="s">
        <v>517</v>
      </c>
      <c r="B114" s="195" t="s">
        <v>518</v>
      </c>
      <c r="C114" s="194" t="s">
        <v>519</v>
      </c>
      <c r="D114" s="120" t="s">
        <v>24</v>
      </c>
      <c r="E114" s="120" t="s">
        <v>24</v>
      </c>
      <c r="F114" s="138">
        <f>'1'!U110</f>
        <v>120</v>
      </c>
      <c r="G114" s="120" t="s">
        <v>24</v>
      </c>
      <c r="H114" s="120" t="s">
        <v>24</v>
      </c>
      <c r="I114" s="120" t="s">
        <v>24</v>
      </c>
      <c r="J114" s="120" t="s">
        <v>24</v>
      </c>
      <c r="K114" s="120" t="s">
        <v>24</v>
      </c>
      <c r="L114" s="120" t="s">
        <v>24</v>
      </c>
      <c r="M114" s="120" t="s">
        <v>24</v>
      </c>
      <c r="N114" s="120" t="s">
        <v>24</v>
      </c>
    </row>
  </sheetData>
  <autoFilter ref="A19:Z114"/>
  <mergeCells count="17">
    <mergeCell ref="A13:N13"/>
    <mergeCell ref="A4:N4"/>
    <mergeCell ref="A5:N5"/>
    <mergeCell ref="A7:N7"/>
    <mergeCell ref="A10:N10"/>
    <mergeCell ref="A11:N11"/>
    <mergeCell ref="N15:N16"/>
    <mergeCell ref="A14:N14"/>
    <mergeCell ref="A15:A18"/>
    <mergeCell ref="B15:B18"/>
    <mergeCell ref="C15:C18"/>
    <mergeCell ref="D15:D16"/>
    <mergeCell ref="E15:E16"/>
    <mergeCell ref="F15:F16"/>
    <mergeCell ref="G15:H16"/>
    <mergeCell ref="I15:K16"/>
    <mergeCell ref="L15:M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114"/>
  <sheetViews>
    <sheetView zoomScale="70" zoomScaleNormal="70" workbookViewId="0">
      <selection activeCell="N2" sqref="N2"/>
    </sheetView>
  </sheetViews>
  <sheetFormatPr defaultRowHeight="12" x14ac:dyDescent="0.2"/>
  <cols>
    <col min="1" max="1" width="11.140625" style="135" customWidth="1"/>
    <col min="2" max="2" width="38.7109375" style="142" customWidth="1"/>
    <col min="3" max="3" width="14.5703125" style="135" customWidth="1"/>
    <col min="4" max="4" width="32.7109375" style="135" customWidth="1"/>
    <col min="5" max="5" width="38.7109375" style="135" customWidth="1"/>
    <col min="6" max="6" width="30.5703125" style="135" customWidth="1"/>
    <col min="7" max="7" width="26.28515625" style="135" customWidth="1"/>
    <col min="8" max="8" width="31" style="135" customWidth="1"/>
    <col min="9" max="11" width="20.42578125" style="135" customWidth="1"/>
    <col min="12" max="14" width="24.85546875" style="135" customWidth="1"/>
    <col min="15" max="16384" width="9.140625" style="135"/>
  </cols>
  <sheetData>
    <row r="1" spans="1:26" ht="15.75" x14ac:dyDescent="0.25">
      <c r="N1" s="178" t="s">
        <v>539</v>
      </c>
    </row>
    <row r="2" spans="1:26" ht="15.75" x14ac:dyDescent="0.25">
      <c r="N2" s="212" t="s">
        <v>540</v>
      </c>
    </row>
    <row r="3" spans="1:26" ht="15.75" x14ac:dyDescent="0.25">
      <c r="N3" s="178"/>
    </row>
    <row r="4" spans="1:26" ht="18.75" x14ac:dyDescent="0.2">
      <c r="A4" s="274" t="s">
        <v>228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</row>
    <row r="5" spans="1:26" ht="15.75" customHeight="1" x14ac:dyDescent="0.3">
      <c r="A5" s="275"/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</row>
    <row r="6" spans="1:26" ht="15.75" customHeight="1" x14ac:dyDescent="0.2"/>
    <row r="7" spans="1:26" s="143" customFormat="1" ht="21.75" customHeight="1" x14ac:dyDescent="0.2">
      <c r="A7" s="274" t="s">
        <v>229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</row>
    <row r="8" spans="1:26" s="143" customFormat="1" ht="21.75" customHeight="1" x14ac:dyDescent="0.2">
      <c r="A8" s="219"/>
      <c r="B8" s="219"/>
      <c r="C8" s="219"/>
      <c r="D8" s="219"/>
      <c r="E8" s="219"/>
      <c r="F8" s="219"/>
      <c r="G8" s="219" t="s">
        <v>536</v>
      </c>
      <c r="H8" s="219"/>
      <c r="I8" s="219"/>
      <c r="J8" s="219"/>
      <c r="K8" s="219"/>
      <c r="L8" s="219"/>
      <c r="M8" s="219"/>
      <c r="N8" s="219"/>
    </row>
    <row r="9" spans="1:26" ht="21.75" customHeight="1" x14ac:dyDescent="0.2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</row>
    <row r="10" spans="1:26" ht="21.75" customHeight="1" x14ac:dyDescent="0.2">
      <c r="A10" s="274" t="s">
        <v>3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</row>
    <row r="11" spans="1:26" ht="15.75" customHeight="1" x14ac:dyDescent="0.2">
      <c r="A11" s="276" t="s">
        <v>4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</row>
    <row r="13" spans="1:26" ht="15.75" customHeight="1" x14ac:dyDescent="0.25">
      <c r="A13" s="242"/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</row>
    <row r="14" spans="1:26" ht="15.75" customHeight="1" x14ac:dyDescent="0.3">
      <c r="A14" s="272"/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</row>
    <row r="15" spans="1:26" s="145" customFormat="1" ht="33.75" customHeight="1" x14ac:dyDescent="0.25">
      <c r="A15" s="271" t="s">
        <v>5</v>
      </c>
      <c r="B15" s="273" t="s">
        <v>6</v>
      </c>
      <c r="C15" s="271" t="s">
        <v>200</v>
      </c>
      <c r="D15" s="271" t="s">
        <v>201</v>
      </c>
      <c r="E15" s="271" t="s">
        <v>202</v>
      </c>
      <c r="F15" s="271" t="s">
        <v>203</v>
      </c>
      <c r="G15" s="271" t="s">
        <v>204</v>
      </c>
      <c r="H15" s="271"/>
      <c r="I15" s="271" t="s">
        <v>205</v>
      </c>
      <c r="J15" s="271"/>
      <c r="K15" s="271"/>
      <c r="L15" s="271" t="s">
        <v>206</v>
      </c>
      <c r="M15" s="271"/>
      <c r="N15" s="271" t="s">
        <v>207</v>
      </c>
    </row>
    <row r="16" spans="1:26" ht="103.5" customHeight="1" x14ac:dyDescent="0.2">
      <c r="A16" s="271"/>
      <c r="B16" s="273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</row>
    <row r="17" spans="1:16" s="134" customFormat="1" ht="192" customHeight="1" x14ac:dyDescent="0.2">
      <c r="A17" s="271"/>
      <c r="B17" s="273"/>
      <c r="C17" s="271"/>
      <c r="D17" s="136" t="s">
        <v>208</v>
      </c>
      <c r="E17" s="136" t="s">
        <v>208</v>
      </c>
      <c r="F17" s="136" t="s">
        <v>208</v>
      </c>
      <c r="G17" s="136" t="s">
        <v>209</v>
      </c>
      <c r="H17" s="136" t="s">
        <v>210</v>
      </c>
      <c r="I17" s="136" t="s">
        <v>211</v>
      </c>
      <c r="J17" s="136" t="s">
        <v>212</v>
      </c>
      <c r="K17" s="136" t="s">
        <v>213</v>
      </c>
      <c r="L17" s="136" t="s">
        <v>214</v>
      </c>
      <c r="M17" s="136" t="s">
        <v>215</v>
      </c>
      <c r="N17" s="136" t="s">
        <v>216</v>
      </c>
    </row>
    <row r="18" spans="1:16" ht="169.5" customHeight="1" x14ac:dyDescent="0.2">
      <c r="A18" s="271"/>
      <c r="B18" s="273"/>
      <c r="C18" s="271"/>
      <c r="D18" s="137" t="s">
        <v>13</v>
      </c>
      <c r="E18" s="137" t="s">
        <v>13</v>
      </c>
      <c r="F18" s="137" t="s">
        <v>13</v>
      </c>
      <c r="G18" s="137" t="s">
        <v>13</v>
      </c>
      <c r="H18" s="137" t="s">
        <v>13</v>
      </c>
      <c r="I18" s="137" t="s">
        <v>13</v>
      </c>
      <c r="J18" s="137" t="s">
        <v>13</v>
      </c>
      <c r="K18" s="137" t="s">
        <v>13</v>
      </c>
      <c r="L18" s="137" t="s">
        <v>13</v>
      </c>
      <c r="M18" s="137" t="s">
        <v>13</v>
      </c>
      <c r="N18" s="137" t="s">
        <v>13</v>
      </c>
    </row>
    <row r="19" spans="1:16" s="221" customFormat="1" ht="15.75" x14ac:dyDescent="0.25">
      <c r="A19" s="120">
        <v>1</v>
      </c>
      <c r="B19" s="120">
        <v>2</v>
      </c>
      <c r="C19" s="120">
        <v>3</v>
      </c>
      <c r="D19" s="128" t="s">
        <v>217</v>
      </c>
      <c r="E19" s="128" t="s">
        <v>218</v>
      </c>
      <c r="F19" s="128" t="s">
        <v>219</v>
      </c>
      <c r="G19" s="128" t="s">
        <v>220</v>
      </c>
      <c r="H19" s="128" t="s">
        <v>221</v>
      </c>
      <c r="I19" s="128" t="s">
        <v>222</v>
      </c>
      <c r="J19" s="128" t="s">
        <v>223</v>
      </c>
      <c r="K19" s="128" t="s">
        <v>224</v>
      </c>
      <c r="L19" s="128" t="s">
        <v>225</v>
      </c>
      <c r="M19" s="128" t="s">
        <v>226</v>
      </c>
      <c r="N19" s="128" t="s">
        <v>227</v>
      </c>
    </row>
    <row r="20" spans="1:16" s="147" customFormat="1" ht="31.5" x14ac:dyDescent="0.25">
      <c r="A20" s="122">
        <v>0</v>
      </c>
      <c r="B20" s="125" t="s">
        <v>22</v>
      </c>
      <c r="C20" s="122" t="s">
        <v>23</v>
      </c>
      <c r="D20" s="122" t="str">
        <f>+D27</f>
        <v>нд</v>
      </c>
      <c r="E20" s="122" t="str">
        <f>+E27</f>
        <v>нд</v>
      </c>
      <c r="F20" s="138">
        <f>'1'!Z16</f>
        <v>120</v>
      </c>
      <c r="G20" s="122" t="str">
        <f t="shared" ref="G20:N20" si="0">+G27</f>
        <v>нд</v>
      </c>
      <c r="H20" s="122" t="str">
        <f t="shared" si="0"/>
        <v>нд</v>
      </c>
      <c r="I20" s="122" t="str">
        <f t="shared" si="0"/>
        <v>нд</v>
      </c>
      <c r="J20" s="122" t="str">
        <f t="shared" si="0"/>
        <v>нд</v>
      </c>
      <c r="K20" s="122" t="str">
        <f t="shared" si="0"/>
        <v>нд</v>
      </c>
      <c r="L20" s="122" t="str">
        <f t="shared" si="0"/>
        <v>нд</v>
      </c>
      <c r="M20" s="122" t="str">
        <f t="shared" si="0"/>
        <v>нд</v>
      </c>
      <c r="N20" s="122" t="str">
        <f t="shared" si="0"/>
        <v>нд</v>
      </c>
      <c r="O20" s="146"/>
      <c r="P20" s="146"/>
    </row>
    <row r="21" spans="1:16" s="147" customFormat="1" ht="31.5" x14ac:dyDescent="0.25">
      <c r="A21" s="122" t="s">
        <v>25</v>
      </c>
      <c r="B21" s="125" t="s">
        <v>26</v>
      </c>
      <c r="C21" s="122" t="s">
        <v>23</v>
      </c>
      <c r="D21" s="122" t="s">
        <v>24</v>
      </c>
      <c r="E21" s="122" t="s">
        <v>24</v>
      </c>
      <c r="F21" s="138">
        <f>'1'!Z17</f>
        <v>0</v>
      </c>
      <c r="G21" s="122" t="s">
        <v>24</v>
      </c>
      <c r="H21" s="122" t="s">
        <v>24</v>
      </c>
      <c r="I21" s="122" t="s">
        <v>24</v>
      </c>
      <c r="J21" s="122" t="s">
        <v>24</v>
      </c>
      <c r="K21" s="122" t="s">
        <v>24</v>
      </c>
      <c r="L21" s="122" t="s">
        <v>24</v>
      </c>
      <c r="M21" s="122" t="s">
        <v>24</v>
      </c>
      <c r="N21" s="122" t="s">
        <v>24</v>
      </c>
    </row>
    <row r="22" spans="1:16" s="147" customFormat="1" ht="47.25" x14ac:dyDescent="0.25">
      <c r="A22" s="122" t="s">
        <v>27</v>
      </c>
      <c r="B22" s="125" t="s">
        <v>28</v>
      </c>
      <c r="C22" s="122" t="s">
        <v>23</v>
      </c>
      <c r="D22" s="122" t="s">
        <v>24</v>
      </c>
      <c r="E22" s="122" t="s">
        <v>24</v>
      </c>
      <c r="F22" s="138">
        <f>'1'!Z18</f>
        <v>0</v>
      </c>
      <c r="G22" s="122" t="s">
        <v>24</v>
      </c>
      <c r="H22" s="122" t="s">
        <v>24</v>
      </c>
      <c r="I22" s="122" t="s">
        <v>24</v>
      </c>
      <c r="J22" s="122" t="s">
        <v>24</v>
      </c>
      <c r="K22" s="122" t="s">
        <v>24</v>
      </c>
      <c r="L22" s="122" t="s">
        <v>24</v>
      </c>
      <c r="M22" s="122" t="s">
        <v>24</v>
      </c>
      <c r="N22" s="122" t="s">
        <v>24</v>
      </c>
    </row>
    <row r="23" spans="1:16" s="147" customFormat="1" ht="94.5" x14ac:dyDescent="0.25">
      <c r="A23" s="122" t="s">
        <v>29</v>
      </c>
      <c r="B23" s="125" t="s">
        <v>30</v>
      </c>
      <c r="C23" s="122" t="s">
        <v>23</v>
      </c>
      <c r="D23" s="122" t="s">
        <v>24</v>
      </c>
      <c r="E23" s="122" t="s">
        <v>24</v>
      </c>
      <c r="F23" s="138" t="str">
        <f>'1'!Z19</f>
        <v>нд</v>
      </c>
      <c r="G23" s="122" t="s">
        <v>24</v>
      </c>
      <c r="H23" s="122" t="s">
        <v>24</v>
      </c>
      <c r="I23" s="122" t="s">
        <v>24</v>
      </c>
      <c r="J23" s="122" t="s">
        <v>24</v>
      </c>
      <c r="K23" s="122" t="s">
        <v>24</v>
      </c>
      <c r="L23" s="122" t="s">
        <v>24</v>
      </c>
      <c r="M23" s="122" t="s">
        <v>24</v>
      </c>
      <c r="N23" s="122" t="s">
        <v>24</v>
      </c>
    </row>
    <row r="24" spans="1:16" s="148" customFormat="1" ht="47.25" x14ac:dyDescent="0.25">
      <c r="A24" s="122" t="s">
        <v>31</v>
      </c>
      <c r="B24" s="125" t="s">
        <v>32</v>
      </c>
      <c r="C24" s="122" t="s">
        <v>23</v>
      </c>
      <c r="D24" s="122" t="s">
        <v>24</v>
      </c>
      <c r="E24" s="122" t="s">
        <v>24</v>
      </c>
      <c r="F24" s="138" t="str">
        <f>'1'!Z20</f>
        <v>нд</v>
      </c>
      <c r="G24" s="122" t="s">
        <v>24</v>
      </c>
      <c r="H24" s="122" t="s">
        <v>24</v>
      </c>
      <c r="I24" s="122" t="s">
        <v>24</v>
      </c>
      <c r="J24" s="122" t="s">
        <v>24</v>
      </c>
      <c r="K24" s="122" t="s">
        <v>24</v>
      </c>
      <c r="L24" s="122" t="s">
        <v>24</v>
      </c>
      <c r="M24" s="122" t="s">
        <v>24</v>
      </c>
      <c r="N24" s="122" t="s">
        <v>24</v>
      </c>
    </row>
    <row r="25" spans="1:16" s="148" customFormat="1" ht="47.25" x14ac:dyDescent="0.25">
      <c r="A25" s="122" t="s">
        <v>33</v>
      </c>
      <c r="B25" s="125" t="s">
        <v>34</v>
      </c>
      <c r="C25" s="122" t="s">
        <v>23</v>
      </c>
      <c r="D25" s="122" t="s">
        <v>24</v>
      </c>
      <c r="E25" s="122" t="s">
        <v>24</v>
      </c>
      <c r="F25" s="138" t="str">
        <f>'1'!Z21</f>
        <v>нд</v>
      </c>
      <c r="G25" s="122" t="s">
        <v>24</v>
      </c>
      <c r="H25" s="122" t="s">
        <v>24</v>
      </c>
      <c r="I25" s="122" t="s">
        <v>24</v>
      </c>
      <c r="J25" s="122" t="s">
        <v>24</v>
      </c>
      <c r="K25" s="122" t="s">
        <v>24</v>
      </c>
      <c r="L25" s="122" t="s">
        <v>24</v>
      </c>
      <c r="M25" s="122" t="s">
        <v>24</v>
      </c>
      <c r="N25" s="122" t="s">
        <v>24</v>
      </c>
    </row>
    <row r="26" spans="1:16" s="148" customFormat="1" ht="31.5" x14ac:dyDescent="0.25">
      <c r="A26" s="122" t="s">
        <v>35</v>
      </c>
      <c r="B26" s="125" t="s">
        <v>36</v>
      </c>
      <c r="C26" s="122" t="s">
        <v>23</v>
      </c>
      <c r="D26" s="122" t="str">
        <f t="shared" ref="D26:N26" si="1">+D74</f>
        <v>нд</v>
      </c>
      <c r="E26" s="122" t="str">
        <f t="shared" si="1"/>
        <v>нд</v>
      </c>
      <c r="F26" s="138">
        <f>'1'!Z22</f>
        <v>120</v>
      </c>
      <c r="G26" s="122" t="str">
        <f t="shared" si="1"/>
        <v>нд</v>
      </c>
      <c r="H26" s="122" t="str">
        <f t="shared" si="1"/>
        <v>нд</v>
      </c>
      <c r="I26" s="122" t="str">
        <f t="shared" si="1"/>
        <v>нд</v>
      </c>
      <c r="J26" s="122" t="str">
        <f t="shared" si="1"/>
        <v>нд</v>
      </c>
      <c r="K26" s="122" t="str">
        <f t="shared" si="1"/>
        <v>нд</v>
      </c>
      <c r="L26" s="122" t="str">
        <f t="shared" si="1"/>
        <v>нд</v>
      </c>
      <c r="M26" s="122" t="str">
        <f t="shared" si="1"/>
        <v>нд</v>
      </c>
      <c r="N26" s="122" t="str">
        <f t="shared" si="1"/>
        <v>нд</v>
      </c>
    </row>
    <row r="27" spans="1:16" s="148" customFormat="1" ht="15.75" x14ac:dyDescent="0.25">
      <c r="A27" s="122" t="s">
        <v>37</v>
      </c>
      <c r="B27" s="125" t="s">
        <v>38</v>
      </c>
      <c r="C27" s="122" t="s">
        <v>23</v>
      </c>
      <c r="D27" s="122" t="s">
        <v>24</v>
      </c>
      <c r="E27" s="122" t="s">
        <v>24</v>
      </c>
      <c r="F27" s="138">
        <f>'1'!Z23</f>
        <v>120</v>
      </c>
      <c r="G27" s="122" t="s">
        <v>24</v>
      </c>
      <c r="H27" s="122" t="s">
        <v>24</v>
      </c>
      <c r="I27" s="122" t="s">
        <v>24</v>
      </c>
      <c r="J27" s="122" t="s">
        <v>24</v>
      </c>
      <c r="K27" s="122" t="s">
        <v>24</v>
      </c>
      <c r="L27" s="122" t="s">
        <v>24</v>
      </c>
      <c r="M27" s="122" t="s">
        <v>24</v>
      </c>
      <c r="N27" s="122" t="s">
        <v>24</v>
      </c>
    </row>
    <row r="28" spans="1:16" s="148" customFormat="1" ht="31.5" x14ac:dyDescent="0.25">
      <c r="A28" s="122" t="s">
        <v>39</v>
      </c>
      <c r="B28" s="125" t="s">
        <v>40</v>
      </c>
      <c r="C28" s="122" t="s">
        <v>23</v>
      </c>
      <c r="D28" s="122" t="s">
        <v>24</v>
      </c>
      <c r="E28" s="122" t="s">
        <v>24</v>
      </c>
      <c r="F28" s="138">
        <f>'1'!Z24</f>
        <v>0</v>
      </c>
      <c r="G28" s="122" t="s">
        <v>24</v>
      </c>
      <c r="H28" s="122" t="s">
        <v>24</v>
      </c>
      <c r="I28" s="122" t="s">
        <v>24</v>
      </c>
      <c r="J28" s="122" t="s">
        <v>24</v>
      </c>
      <c r="K28" s="122" t="s">
        <v>24</v>
      </c>
      <c r="L28" s="122" t="s">
        <v>24</v>
      </c>
      <c r="M28" s="122" t="s">
        <v>24</v>
      </c>
      <c r="N28" s="122" t="s">
        <v>24</v>
      </c>
    </row>
    <row r="29" spans="1:16" s="148" customFormat="1" ht="47.25" x14ac:dyDescent="0.25">
      <c r="A29" s="122" t="s">
        <v>41</v>
      </c>
      <c r="B29" s="125" t="s">
        <v>42</v>
      </c>
      <c r="C29" s="122" t="s">
        <v>23</v>
      </c>
      <c r="D29" s="122" t="s">
        <v>24</v>
      </c>
      <c r="E29" s="122" t="s">
        <v>24</v>
      </c>
      <c r="F29" s="138" t="str">
        <f>'1'!Z25</f>
        <v>нд</v>
      </c>
      <c r="G29" s="122" t="s">
        <v>24</v>
      </c>
      <c r="H29" s="122" t="s">
        <v>24</v>
      </c>
      <c r="I29" s="122" t="s">
        <v>24</v>
      </c>
      <c r="J29" s="122" t="s">
        <v>24</v>
      </c>
      <c r="K29" s="122" t="s">
        <v>24</v>
      </c>
      <c r="L29" s="122" t="s">
        <v>24</v>
      </c>
      <c r="M29" s="122" t="s">
        <v>24</v>
      </c>
      <c r="N29" s="122" t="s">
        <v>24</v>
      </c>
    </row>
    <row r="30" spans="1:16" s="148" customFormat="1" ht="78.75" x14ac:dyDescent="0.25">
      <c r="A30" s="122" t="s">
        <v>43</v>
      </c>
      <c r="B30" s="125" t="s">
        <v>44</v>
      </c>
      <c r="C30" s="122" t="s">
        <v>23</v>
      </c>
      <c r="D30" s="122" t="s">
        <v>24</v>
      </c>
      <c r="E30" s="122" t="s">
        <v>24</v>
      </c>
      <c r="F30" s="138" t="str">
        <f>'1'!Z26</f>
        <v>нд</v>
      </c>
      <c r="G30" s="122" t="s">
        <v>24</v>
      </c>
      <c r="H30" s="122" t="s">
        <v>24</v>
      </c>
      <c r="I30" s="122" t="s">
        <v>24</v>
      </c>
      <c r="J30" s="122" t="s">
        <v>24</v>
      </c>
      <c r="K30" s="122" t="s">
        <v>24</v>
      </c>
      <c r="L30" s="122" t="s">
        <v>24</v>
      </c>
      <c r="M30" s="122" t="s">
        <v>24</v>
      </c>
      <c r="N30" s="122" t="s">
        <v>24</v>
      </c>
    </row>
    <row r="31" spans="1:16" s="148" customFormat="1" ht="78.75" x14ac:dyDescent="0.25">
      <c r="A31" s="122" t="s">
        <v>45</v>
      </c>
      <c r="B31" s="125" t="s">
        <v>46</v>
      </c>
      <c r="C31" s="122" t="s">
        <v>23</v>
      </c>
      <c r="D31" s="122" t="s">
        <v>24</v>
      </c>
      <c r="E31" s="122" t="s">
        <v>24</v>
      </c>
      <c r="F31" s="138" t="str">
        <f>'1'!Z27</f>
        <v>нд</v>
      </c>
      <c r="G31" s="122" t="s">
        <v>24</v>
      </c>
      <c r="H31" s="122" t="s">
        <v>24</v>
      </c>
      <c r="I31" s="122" t="s">
        <v>24</v>
      </c>
      <c r="J31" s="122" t="s">
        <v>24</v>
      </c>
      <c r="K31" s="122" t="s">
        <v>24</v>
      </c>
      <c r="L31" s="122" t="s">
        <v>24</v>
      </c>
      <c r="M31" s="122" t="s">
        <v>24</v>
      </c>
      <c r="N31" s="122" t="s">
        <v>24</v>
      </c>
    </row>
    <row r="32" spans="1:16" s="148" customFormat="1" ht="63" x14ac:dyDescent="0.25">
      <c r="A32" s="122" t="s">
        <v>47</v>
      </c>
      <c r="B32" s="125" t="s">
        <v>48</v>
      </c>
      <c r="C32" s="122" t="s">
        <v>23</v>
      </c>
      <c r="D32" s="122" t="s">
        <v>24</v>
      </c>
      <c r="E32" s="122" t="s">
        <v>24</v>
      </c>
      <c r="F32" s="138" t="str">
        <f>'1'!Z28</f>
        <v>нд</v>
      </c>
      <c r="G32" s="122" t="s">
        <v>24</v>
      </c>
      <c r="H32" s="122" t="s">
        <v>24</v>
      </c>
      <c r="I32" s="122" t="s">
        <v>24</v>
      </c>
      <c r="J32" s="122" t="s">
        <v>24</v>
      </c>
      <c r="K32" s="122" t="s">
        <v>24</v>
      </c>
      <c r="L32" s="122" t="s">
        <v>24</v>
      </c>
      <c r="M32" s="122" t="s">
        <v>24</v>
      </c>
      <c r="N32" s="122" t="s">
        <v>24</v>
      </c>
    </row>
    <row r="33" spans="1:14" s="148" customFormat="1" ht="47.25" x14ac:dyDescent="0.25">
      <c r="A33" s="122" t="s">
        <v>49</v>
      </c>
      <c r="B33" s="125" t="s">
        <v>50</v>
      </c>
      <c r="C33" s="122" t="s">
        <v>23</v>
      </c>
      <c r="D33" s="122" t="s">
        <v>24</v>
      </c>
      <c r="E33" s="122" t="s">
        <v>24</v>
      </c>
      <c r="F33" s="138" t="str">
        <f>'1'!Z29</f>
        <v>нд</v>
      </c>
      <c r="G33" s="122" t="s">
        <v>24</v>
      </c>
      <c r="H33" s="122" t="s">
        <v>24</v>
      </c>
      <c r="I33" s="122" t="s">
        <v>24</v>
      </c>
      <c r="J33" s="122" t="s">
        <v>24</v>
      </c>
      <c r="K33" s="122" t="s">
        <v>24</v>
      </c>
      <c r="L33" s="122" t="s">
        <v>24</v>
      </c>
      <c r="M33" s="122" t="s">
        <v>24</v>
      </c>
      <c r="N33" s="122" t="s">
        <v>24</v>
      </c>
    </row>
    <row r="34" spans="1:14" s="148" customFormat="1" ht="78.75" x14ac:dyDescent="0.25">
      <c r="A34" s="122" t="s">
        <v>51</v>
      </c>
      <c r="B34" s="125" t="s">
        <v>52</v>
      </c>
      <c r="C34" s="122" t="s">
        <v>23</v>
      </c>
      <c r="D34" s="122" t="s">
        <v>24</v>
      </c>
      <c r="E34" s="122" t="s">
        <v>24</v>
      </c>
      <c r="F34" s="138" t="str">
        <f>'1'!Z30</f>
        <v>нд</v>
      </c>
      <c r="G34" s="122" t="s">
        <v>24</v>
      </c>
      <c r="H34" s="122" t="s">
        <v>24</v>
      </c>
      <c r="I34" s="122" t="s">
        <v>24</v>
      </c>
      <c r="J34" s="122" t="s">
        <v>24</v>
      </c>
      <c r="K34" s="122" t="s">
        <v>24</v>
      </c>
      <c r="L34" s="122" t="s">
        <v>24</v>
      </c>
      <c r="M34" s="122" t="s">
        <v>24</v>
      </c>
      <c r="N34" s="122" t="s">
        <v>24</v>
      </c>
    </row>
    <row r="35" spans="1:14" s="148" customFormat="1" ht="63" x14ac:dyDescent="0.25">
      <c r="A35" s="122" t="s">
        <v>53</v>
      </c>
      <c r="B35" s="125" t="s">
        <v>54</v>
      </c>
      <c r="C35" s="122" t="s">
        <v>23</v>
      </c>
      <c r="D35" s="122" t="s">
        <v>24</v>
      </c>
      <c r="E35" s="122" t="s">
        <v>24</v>
      </c>
      <c r="F35" s="138" t="str">
        <f>'1'!Z31</f>
        <v>нд</v>
      </c>
      <c r="G35" s="122" t="s">
        <v>24</v>
      </c>
      <c r="H35" s="122" t="s">
        <v>24</v>
      </c>
      <c r="I35" s="122" t="s">
        <v>24</v>
      </c>
      <c r="J35" s="122" t="s">
        <v>24</v>
      </c>
      <c r="K35" s="122" t="s">
        <v>24</v>
      </c>
      <c r="L35" s="122" t="s">
        <v>24</v>
      </c>
      <c r="M35" s="122" t="s">
        <v>24</v>
      </c>
      <c r="N35" s="122" t="s">
        <v>24</v>
      </c>
    </row>
    <row r="36" spans="1:14" s="148" customFormat="1" ht="63" x14ac:dyDescent="0.25">
      <c r="A36" s="122" t="s">
        <v>55</v>
      </c>
      <c r="B36" s="125" t="s">
        <v>56</v>
      </c>
      <c r="C36" s="122" t="s">
        <v>23</v>
      </c>
      <c r="D36" s="122" t="s">
        <v>24</v>
      </c>
      <c r="E36" s="122" t="s">
        <v>24</v>
      </c>
      <c r="F36" s="138" t="str">
        <f>'1'!Z32</f>
        <v>нд</v>
      </c>
      <c r="G36" s="139" t="s">
        <v>24</v>
      </c>
      <c r="H36" s="139" t="s">
        <v>24</v>
      </c>
      <c r="I36" s="139" t="s">
        <v>24</v>
      </c>
      <c r="J36" s="139" t="s">
        <v>24</v>
      </c>
      <c r="K36" s="139" t="s">
        <v>24</v>
      </c>
      <c r="L36" s="139" t="s">
        <v>24</v>
      </c>
      <c r="M36" s="139" t="s">
        <v>24</v>
      </c>
      <c r="N36" s="139" t="s">
        <v>24</v>
      </c>
    </row>
    <row r="37" spans="1:14" s="148" customFormat="1" ht="141.75" x14ac:dyDescent="0.25">
      <c r="A37" s="122" t="s">
        <v>57</v>
      </c>
      <c r="B37" s="125" t="s">
        <v>58</v>
      </c>
      <c r="C37" s="122" t="s">
        <v>23</v>
      </c>
      <c r="D37" s="122" t="s">
        <v>24</v>
      </c>
      <c r="E37" s="122" t="s">
        <v>24</v>
      </c>
      <c r="F37" s="138" t="str">
        <f>'1'!Z33</f>
        <v>нд</v>
      </c>
      <c r="G37" s="139" t="s">
        <v>24</v>
      </c>
      <c r="H37" s="139" t="s">
        <v>24</v>
      </c>
      <c r="I37" s="139" t="s">
        <v>24</v>
      </c>
      <c r="J37" s="139" t="s">
        <v>24</v>
      </c>
      <c r="K37" s="139" t="s">
        <v>24</v>
      </c>
      <c r="L37" s="139" t="s">
        <v>24</v>
      </c>
      <c r="M37" s="139" t="s">
        <v>24</v>
      </c>
      <c r="N37" s="139" t="s">
        <v>24</v>
      </c>
    </row>
    <row r="38" spans="1:14" s="148" customFormat="1" ht="126" x14ac:dyDescent="0.25">
      <c r="A38" s="122" t="s">
        <v>57</v>
      </c>
      <c r="B38" s="125" t="s">
        <v>59</v>
      </c>
      <c r="C38" s="122" t="s">
        <v>23</v>
      </c>
      <c r="D38" s="122" t="s">
        <v>24</v>
      </c>
      <c r="E38" s="122" t="s">
        <v>24</v>
      </c>
      <c r="F38" s="138" t="str">
        <f>'1'!Z34</f>
        <v>нд</v>
      </c>
      <c r="G38" s="139" t="s">
        <v>24</v>
      </c>
      <c r="H38" s="139" t="s">
        <v>24</v>
      </c>
      <c r="I38" s="139" t="s">
        <v>24</v>
      </c>
      <c r="J38" s="139" t="s">
        <v>24</v>
      </c>
      <c r="K38" s="139" t="s">
        <v>24</v>
      </c>
      <c r="L38" s="139" t="s">
        <v>24</v>
      </c>
      <c r="M38" s="139" t="s">
        <v>24</v>
      </c>
      <c r="N38" s="139" t="s">
        <v>24</v>
      </c>
    </row>
    <row r="39" spans="1:14" s="148" customFormat="1" ht="126" x14ac:dyDescent="0.25">
      <c r="A39" s="122" t="s">
        <v>57</v>
      </c>
      <c r="B39" s="125" t="s">
        <v>60</v>
      </c>
      <c r="C39" s="122" t="s">
        <v>23</v>
      </c>
      <c r="D39" s="122" t="s">
        <v>24</v>
      </c>
      <c r="E39" s="122" t="s">
        <v>24</v>
      </c>
      <c r="F39" s="138" t="str">
        <f>'1'!Z35</f>
        <v>нд</v>
      </c>
      <c r="G39" s="139" t="s">
        <v>24</v>
      </c>
      <c r="H39" s="139" t="s">
        <v>24</v>
      </c>
      <c r="I39" s="139" t="s">
        <v>24</v>
      </c>
      <c r="J39" s="139" t="s">
        <v>24</v>
      </c>
      <c r="K39" s="139" t="s">
        <v>24</v>
      </c>
      <c r="L39" s="139" t="s">
        <v>24</v>
      </c>
      <c r="M39" s="139" t="s">
        <v>24</v>
      </c>
      <c r="N39" s="139" t="s">
        <v>24</v>
      </c>
    </row>
    <row r="40" spans="1:14" s="148" customFormat="1" ht="141.75" x14ac:dyDescent="0.25">
      <c r="A40" s="122" t="s">
        <v>62</v>
      </c>
      <c r="B40" s="125" t="s">
        <v>58</v>
      </c>
      <c r="C40" s="122" t="s">
        <v>23</v>
      </c>
      <c r="D40" s="122" t="s">
        <v>24</v>
      </c>
      <c r="E40" s="122" t="s">
        <v>24</v>
      </c>
      <c r="F40" s="138" t="str">
        <f>'1'!Z36</f>
        <v>нд</v>
      </c>
      <c r="G40" s="139" t="s">
        <v>24</v>
      </c>
      <c r="H40" s="139" t="s">
        <v>24</v>
      </c>
      <c r="I40" s="139" t="s">
        <v>24</v>
      </c>
      <c r="J40" s="139" t="s">
        <v>24</v>
      </c>
      <c r="K40" s="139" t="s">
        <v>24</v>
      </c>
      <c r="L40" s="139" t="s">
        <v>24</v>
      </c>
      <c r="M40" s="139" t="s">
        <v>24</v>
      </c>
      <c r="N40" s="139" t="s">
        <v>24</v>
      </c>
    </row>
    <row r="41" spans="1:14" s="148" customFormat="1" ht="126" x14ac:dyDescent="0.25">
      <c r="A41" s="122" t="s">
        <v>62</v>
      </c>
      <c r="B41" s="125" t="s">
        <v>59</v>
      </c>
      <c r="C41" s="122" t="s">
        <v>23</v>
      </c>
      <c r="D41" s="122" t="s">
        <v>24</v>
      </c>
      <c r="E41" s="122" t="s">
        <v>24</v>
      </c>
      <c r="F41" s="138" t="str">
        <f>'1'!Z37</f>
        <v>нд</v>
      </c>
      <c r="G41" s="139" t="s">
        <v>24</v>
      </c>
      <c r="H41" s="139" t="s">
        <v>24</v>
      </c>
      <c r="I41" s="139" t="s">
        <v>24</v>
      </c>
      <c r="J41" s="139" t="s">
        <v>24</v>
      </c>
      <c r="K41" s="139" t="s">
        <v>24</v>
      </c>
      <c r="L41" s="139" t="s">
        <v>24</v>
      </c>
      <c r="M41" s="139" t="s">
        <v>24</v>
      </c>
      <c r="N41" s="139" t="s">
        <v>24</v>
      </c>
    </row>
    <row r="42" spans="1:14" s="148" customFormat="1" ht="126" x14ac:dyDescent="0.25">
      <c r="A42" s="122" t="s">
        <v>62</v>
      </c>
      <c r="B42" s="125" t="s">
        <v>63</v>
      </c>
      <c r="C42" s="122" t="s">
        <v>23</v>
      </c>
      <c r="D42" s="122" t="s">
        <v>24</v>
      </c>
      <c r="E42" s="122" t="s">
        <v>24</v>
      </c>
      <c r="F42" s="138" t="str">
        <f>'1'!Z38</f>
        <v>нд</v>
      </c>
      <c r="G42" s="139" t="s">
        <v>24</v>
      </c>
      <c r="H42" s="139" t="s">
        <v>24</v>
      </c>
      <c r="I42" s="139" t="s">
        <v>24</v>
      </c>
      <c r="J42" s="139" t="s">
        <v>24</v>
      </c>
      <c r="K42" s="139" t="s">
        <v>24</v>
      </c>
      <c r="L42" s="139" t="s">
        <v>24</v>
      </c>
      <c r="M42" s="139" t="s">
        <v>24</v>
      </c>
      <c r="N42" s="139" t="s">
        <v>24</v>
      </c>
    </row>
    <row r="43" spans="1:14" s="148" customFormat="1" ht="110.25" x14ac:dyDescent="0.25">
      <c r="A43" s="122" t="s">
        <v>64</v>
      </c>
      <c r="B43" s="125" t="s">
        <v>65</v>
      </c>
      <c r="C43" s="122" t="s">
        <v>23</v>
      </c>
      <c r="D43" s="138">
        <f>SUM(D44:D45)</f>
        <v>0</v>
      </c>
      <c r="E43" s="138">
        <f t="shared" ref="E43:N43" si="2">SUM(E44:E45)</f>
        <v>0</v>
      </c>
      <c r="F43" s="138" t="str">
        <f>'1'!Z39</f>
        <v>нд</v>
      </c>
      <c r="G43" s="138">
        <f t="shared" si="2"/>
        <v>0</v>
      </c>
      <c r="H43" s="138">
        <f t="shared" si="2"/>
        <v>0</v>
      </c>
      <c r="I43" s="138">
        <f t="shared" si="2"/>
        <v>0</v>
      </c>
      <c r="J43" s="138">
        <f t="shared" si="2"/>
        <v>0</v>
      </c>
      <c r="K43" s="138">
        <f t="shared" si="2"/>
        <v>0</v>
      </c>
      <c r="L43" s="138">
        <f t="shared" si="2"/>
        <v>0</v>
      </c>
      <c r="M43" s="138">
        <f t="shared" si="2"/>
        <v>0</v>
      </c>
      <c r="N43" s="138">
        <f t="shared" si="2"/>
        <v>0</v>
      </c>
    </row>
    <row r="44" spans="1:14" s="148" customFormat="1" ht="94.5" x14ac:dyDescent="0.25">
      <c r="A44" s="122" t="s">
        <v>66</v>
      </c>
      <c r="B44" s="125" t="s">
        <v>67</v>
      </c>
      <c r="C44" s="122" t="s">
        <v>23</v>
      </c>
      <c r="D44" s="122" t="s">
        <v>24</v>
      </c>
      <c r="E44" s="122" t="s">
        <v>24</v>
      </c>
      <c r="F44" s="138" t="str">
        <f>'1'!Z40</f>
        <v>нд</v>
      </c>
      <c r="G44" s="122" t="s">
        <v>24</v>
      </c>
      <c r="H44" s="122" t="s">
        <v>24</v>
      </c>
      <c r="I44" s="122" t="s">
        <v>24</v>
      </c>
      <c r="J44" s="122" t="s">
        <v>24</v>
      </c>
      <c r="K44" s="122" t="s">
        <v>24</v>
      </c>
      <c r="L44" s="122" t="s">
        <v>24</v>
      </c>
      <c r="M44" s="122" t="s">
        <v>24</v>
      </c>
      <c r="N44" s="122" t="s">
        <v>24</v>
      </c>
    </row>
    <row r="45" spans="1:14" s="148" customFormat="1" ht="110.25" x14ac:dyDescent="0.25">
      <c r="A45" s="122" t="s">
        <v>68</v>
      </c>
      <c r="B45" s="125" t="s">
        <v>69</v>
      </c>
      <c r="C45" s="122" t="s">
        <v>23</v>
      </c>
      <c r="D45" s="122" t="s">
        <v>24</v>
      </c>
      <c r="E45" s="122" t="s">
        <v>24</v>
      </c>
      <c r="F45" s="138" t="str">
        <f>'1'!Z41</f>
        <v>нд</v>
      </c>
      <c r="G45" s="122" t="s">
        <v>24</v>
      </c>
      <c r="H45" s="122" t="s">
        <v>24</v>
      </c>
      <c r="I45" s="122" t="s">
        <v>24</v>
      </c>
      <c r="J45" s="122" t="s">
        <v>24</v>
      </c>
      <c r="K45" s="122" t="s">
        <v>24</v>
      </c>
      <c r="L45" s="122" t="s">
        <v>24</v>
      </c>
      <c r="M45" s="122" t="s">
        <v>24</v>
      </c>
      <c r="N45" s="122" t="s">
        <v>24</v>
      </c>
    </row>
    <row r="46" spans="1:14" s="148" customFormat="1" ht="63" x14ac:dyDescent="0.25">
      <c r="A46" s="97" t="s">
        <v>478</v>
      </c>
      <c r="B46" s="195" t="s">
        <v>479</v>
      </c>
      <c r="C46" s="97" t="s">
        <v>480</v>
      </c>
      <c r="D46" s="120" t="s">
        <v>24</v>
      </c>
      <c r="E46" s="120" t="s">
        <v>24</v>
      </c>
      <c r="F46" s="138" t="str">
        <f>'1'!Z42</f>
        <v>нд</v>
      </c>
      <c r="G46" s="120" t="s">
        <v>24</v>
      </c>
      <c r="H46" s="120" t="s">
        <v>24</v>
      </c>
      <c r="I46" s="120" t="s">
        <v>24</v>
      </c>
      <c r="J46" s="120" t="s">
        <v>24</v>
      </c>
      <c r="K46" s="120" t="s">
        <v>24</v>
      </c>
      <c r="L46" s="120" t="s">
        <v>24</v>
      </c>
      <c r="M46" s="120" t="s">
        <v>24</v>
      </c>
      <c r="N46" s="120" t="s">
        <v>24</v>
      </c>
    </row>
    <row r="47" spans="1:14" s="148" customFormat="1" ht="47.25" x14ac:dyDescent="0.25">
      <c r="A47" s="122" t="s">
        <v>70</v>
      </c>
      <c r="B47" s="125" t="s">
        <v>71</v>
      </c>
      <c r="C47" s="122" t="s">
        <v>23</v>
      </c>
      <c r="D47" s="122" t="s">
        <v>24</v>
      </c>
      <c r="E47" s="122" t="s">
        <v>24</v>
      </c>
      <c r="F47" s="138">
        <f>'1'!Z43</f>
        <v>0</v>
      </c>
      <c r="G47" s="122" t="s">
        <v>24</v>
      </c>
      <c r="H47" s="122" t="s">
        <v>24</v>
      </c>
      <c r="I47" s="122" t="s">
        <v>24</v>
      </c>
      <c r="J47" s="122" t="s">
        <v>24</v>
      </c>
      <c r="K47" s="122" t="s">
        <v>24</v>
      </c>
      <c r="L47" s="122" t="s">
        <v>24</v>
      </c>
      <c r="M47" s="122" t="s">
        <v>24</v>
      </c>
      <c r="N47" s="122" t="s">
        <v>24</v>
      </c>
    </row>
    <row r="48" spans="1:14" s="148" customFormat="1" ht="78.75" x14ac:dyDescent="0.25">
      <c r="A48" s="122" t="s">
        <v>72</v>
      </c>
      <c r="B48" s="125" t="s">
        <v>73</v>
      </c>
      <c r="C48" s="122" t="s">
        <v>23</v>
      </c>
      <c r="D48" s="122" t="s">
        <v>24</v>
      </c>
      <c r="E48" s="122" t="s">
        <v>24</v>
      </c>
      <c r="F48" s="138">
        <f>'1'!Z44</f>
        <v>0</v>
      </c>
      <c r="G48" s="122" t="s">
        <v>24</v>
      </c>
      <c r="H48" s="122" t="s">
        <v>24</v>
      </c>
      <c r="I48" s="122" t="s">
        <v>24</v>
      </c>
      <c r="J48" s="122" t="s">
        <v>24</v>
      </c>
      <c r="K48" s="122" t="s">
        <v>24</v>
      </c>
      <c r="L48" s="122" t="s">
        <v>24</v>
      </c>
      <c r="M48" s="122" t="s">
        <v>24</v>
      </c>
      <c r="N48" s="122" t="s">
        <v>24</v>
      </c>
    </row>
    <row r="49" spans="1:14" s="148" customFormat="1" ht="96.75" customHeight="1" x14ac:dyDescent="0.25">
      <c r="A49" s="122" t="s">
        <v>74</v>
      </c>
      <c r="B49" s="125" t="s">
        <v>75</v>
      </c>
      <c r="C49" s="122" t="s">
        <v>23</v>
      </c>
      <c r="D49" s="122" t="s">
        <v>24</v>
      </c>
      <c r="E49" s="122" t="s">
        <v>24</v>
      </c>
      <c r="F49" s="138" t="str">
        <f>'1'!Z45</f>
        <v>нд</v>
      </c>
      <c r="G49" s="122" t="s">
        <v>24</v>
      </c>
      <c r="H49" s="122" t="s">
        <v>24</v>
      </c>
      <c r="I49" s="122" t="s">
        <v>24</v>
      </c>
      <c r="J49" s="122" t="s">
        <v>24</v>
      </c>
      <c r="K49" s="122" t="s">
        <v>24</v>
      </c>
      <c r="L49" s="122" t="s">
        <v>24</v>
      </c>
      <c r="M49" s="122" t="s">
        <v>24</v>
      </c>
      <c r="N49" s="122" t="s">
        <v>24</v>
      </c>
    </row>
    <row r="50" spans="1:14" ht="128.25" customHeight="1" x14ac:dyDescent="0.2">
      <c r="A50" s="122" t="s">
        <v>76</v>
      </c>
      <c r="B50" s="125" t="s">
        <v>77</v>
      </c>
      <c r="C50" s="122" t="s">
        <v>23</v>
      </c>
      <c r="D50" s="138">
        <f t="shared" ref="D50:N50" si="3">+SUM(D51:D61)</f>
        <v>0</v>
      </c>
      <c r="E50" s="138">
        <f t="shared" si="3"/>
        <v>0</v>
      </c>
      <c r="F50" s="138">
        <f>'1'!Z46</f>
        <v>0</v>
      </c>
      <c r="G50" s="138">
        <f t="shared" si="3"/>
        <v>0</v>
      </c>
      <c r="H50" s="138">
        <f t="shared" si="3"/>
        <v>0</v>
      </c>
      <c r="I50" s="138">
        <f t="shared" si="3"/>
        <v>0</v>
      </c>
      <c r="J50" s="138">
        <f t="shared" si="3"/>
        <v>0</v>
      </c>
      <c r="K50" s="138">
        <f t="shared" si="3"/>
        <v>0</v>
      </c>
      <c r="L50" s="138">
        <f t="shared" si="3"/>
        <v>0</v>
      </c>
      <c r="M50" s="138">
        <f t="shared" si="3"/>
        <v>0</v>
      </c>
      <c r="N50" s="138">
        <f t="shared" si="3"/>
        <v>0</v>
      </c>
    </row>
    <row r="51" spans="1:14" ht="141.75" customHeight="1" x14ac:dyDescent="0.2">
      <c r="A51" s="194" t="s">
        <v>78</v>
      </c>
      <c r="B51" s="195" t="s">
        <v>475</v>
      </c>
      <c r="C51" s="97" t="s">
        <v>80</v>
      </c>
      <c r="D51" s="120" t="s">
        <v>24</v>
      </c>
      <c r="E51" s="120" t="s">
        <v>24</v>
      </c>
      <c r="F51" s="138" t="str">
        <f>'1'!Z47</f>
        <v>нд</v>
      </c>
      <c r="G51" s="120" t="s">
        <v>24</v>
      </c>
      <c r="H51" s="120" t="s">
        <v>24</v>
      </c>
      <c r="I51" s="120" t="s">
        <v>24</v>
      </c>
      <c r="J51" s="120" t="s">
        <v>24</v>
      </c>
      <c r="K51" s="120" t="s">
        <v>24</v>
      </c>
      <c r="L51" s="120" t="s">
        <v>24</v>
      </c>
      <c r="M51" s="120" t="s">
        <v>24</v>
      </c>
      <c r="N51" s="120" t="s">
        <v>24</v>
      </c>
    </row>
    <row r="52" spans="1:14" s="145" customFormat="1" ht="47.25" x14ac:dyDescent="0.25">
      <c r="A52" s="194" t="s">
        <v>79</v>
      </c>
      <c r="B52" s="195" t="s">
        <v>89</v>
      </c>
      <c r="C52" s="97" t="s">
        <v>90</v>
      </c>
      <c r="D52" s="120" t="s">
        <v>24</v>
      </c>
      <c r="E52" s="120" t="s">
        <v>24</v>
      </c>
      <c r="F52" s="138" t="str">
        <f>'1'!Z48</f>
        <v>нд</v>
      </c>
      <c r="G52" s="120" t="s">
        <v>24</v>
      </c>
      <c r="H52" s="120" t="s">
        <v>24</v>
      </c>
      <c r="I52" s="120" t="s">
        <v>24</v>
      </c>
      <c r="J52" s="120" t="s">
        <v>24</v>
      </c>
      <c r="K52" s="120" t="s">
        <v>24</v>
      </c>
      <c r="L52" s="120" t="s">
        <v>24</v>
      </c>
      <c r="M52" s="120" t="s">
        <v>24</v>
      </c>
      <c r="N52" s="120" t="s">
        <v>24</v>
      </c>
    </row>
    <row r="53" spans="1:14" s="148" customFormat="1" ht="47.25" x14ac:dyDescent="0.25">
      <c r="A53" s="194" t="s">
        <v>81</v>
      </c>
      <c r="B53" s="195" t="s">
        <v>91</v>
      </c>
      <c r="C53" s="97" t="s">
        <v>92</v>
      </c>
      <c r="D53" s="120" t="s">
        <v>24</v>
      </c>
      <c r="E53" s="120" t="s">
        <v>24</v>
      </c>
      <c r="F53" s="138" t="str">
        <f>'1'!Z49</f>
        <v>нд</v>
      </c>
      <c r="G53" s="120" t="s">
        <v>24</v>
      </c>
      <c r="H53" s="120" t="s">
        <v>24</v>
      </c>
      <c r="I53" s="120" t="s">
        <v>24</v>
      </c>
      <c r="J53" s="120" t="s">
        <v>24</v>
      </c>
      <c r="K53" s="120" t="s">
        <v>24</v>
      </c>
      <c r="L53" s="120" t="s">
        <v>24</v>
      </c>
      <c r="M53" s="120" t="s">
        <v>24</v>
      </c>
      <c r="N53" s="120" t="s">
        <v>24</v>
      </c>
    </row>
    <row r="54" spans="1:14" s="148" customFormat="1" ht="47.25" x14ac:dyDescent="0.25">
      <c r="A54" s="194" t="s">
        <v>82</v>
      </c>
      <c r="B54" s="195" t="s">
        <v>163</v>
      </c>
      <c r="C54" s="97" t="s">
        <v>164</v>
      </c>
      <c r="D54" s="120" t="s">
        <v>24</v>
      </c>
      <c r="E54" s="120" t="s">
        <v>24</v>
      </c>
      <c r="F54" s="138" t="str">
        <f>'1'!Z50</f>
        <v>нд</v>
      </c>
      <c r="G54" s="120" t="s">
        <v>24</v>
      </c>
      <c r="H54" s="120" t="s">
        <v>24</v>
      </c>
      <c r="I54" s="120" t="s">
        <v>24</v>
      </c>
      <c r="J54" s="120" t="s">
        <v>24</v>
      </c>
      <c r="K54" s="120" t="s">
        <v>24</v>
      </c>
      <c r="L54" s="120" t="s">
        <v>24</v>
      </c>
      <c r="M54" s="120" t="s">
        <v>24</v>
      </c>
      <c r="N54" s="120" t="s">
        <v>24</v>
      </c>
    </row>
    <row r="55" spans="1:14" s="148" customFormat="1" ht="63" x14ac:dyDescent="0.25">
      <c r="A55" s="194" t="s">
        <v>83</v>
      </c>
      <c r="B55" s="195" t="s">
        <v>485</v>
      </c>
      <c r="C55" s="97" t="s">
        <v>165</v>
      </c>
      <c r="D55" s="120" t="s">
        <v>24</v>
      </c>
      <c r="E55" s="120" t="s">
        <v>24</v>
      </c>
      <c r="F55" s="138" t="str">
        <f>'1'!Z51</f>
        <v>нд</v>
      </c>
      <c r="G55" s="120" t="s">
        <v>24</v>
      </c>
      <c r="H55" s="120" t="s">
        <v>24</v>
      </c>
      <c r="I55" s="120" t="s">
        <v>24</v>
      </c>
      <c r="J55" s="120" t="s">
        <v>24</v>
      </c>
      <c r="K55" s="120" t="s">
        <v>24</v>
      </c>
      <c r="L55" s="120" t="s">
        <v>24</v>
      </c>
      <c r="M55" s="120" t="s">
        <v>24</v>
      </c>
      <c r="N55" s="120" t="s">
        <v>24</v>
      </c>
    </row>
    <row r="56" spans="1:14" s="148" customFormat="1" ht="63" x14ac:dyDescent="0.25">
      <c r="A56" s="194" t="s">
        <v>84</v>
      </c>
      <c r="B56" s="195" t="s">
        <v>486</v>
      </c>
      <c r="C56" s="97" t="s">
        <v>166</v>
      </c>
      <c r="D56" s="120" t="s">
        <v>24</v>
      </c>
      <c r="E56" s="120" t="s">
        <v>24</v>
      </c>
      <c r="F56" s="138" t="str">
        <f>'1'!Z52</f>
        <v>нд</v>
      </c>
      <c r="G56" s="120" t="s">
        <v>24</v>
      </c>
      <c r="H56" s="120" t="s">
        <v>24</v>
      </c>
      <c r="I56" s="120" t="s">
        <v>24</v>
      </c>
      <c r="J56" s="120" t="s">
        <v>24</v>
      </c>
      <c r="K56" s="120" t="s">
        <v>24</v>
      </c>
      <c r="L56" s="120" t="s">
        <v>24</v>
      </c>
      <c r="M56" s="120" t="s">
        <v>24</v>
      </c>
      <c r="N56" s="120" t="s">
        <v>24</v>
      </c>
    </row>
    <row r="57" spans="1:14" s="148" customFormat="1" ht="31.5" x14ac:dyDescent="0.25">
      <c r="A57" s="194" t="s">
        <v>85</v>
      </c>
      <c r="B57" s="195" t="s">
        <v>487</v>
      </c>
      <c r="C57" s="97" t="s">
        <v>167</v>
      </c>
      <c r="D57" s="120" t="s">
        <v>24</v>
      </c>
      <c r="E57" s="120" t="s">
        <v>24</v>
      </c>
      <c r="F57" s="138" t="str">
        <f>'1'!Z53</f>
        <v>нд</v>
      </c>
      <c r="G57" s="120" t="s">
        <v>24</v>
      </c>
      <c r="H57" s="120" t="s">
        <v>24</v>
      </c>
      <c r="I57" s="120" t="s">
        <v>24</v>
      </c>
      <c r="J57" s="120" t="s">
        <v>24</v>
      </c>
      <c r="K57" s="120" t="s">
        <v>24</v>
      </c>
      <c r="L57" s="120" t="s">
        <v>24</v>
      </c>
      <c r="M57" s="120" t="s">
        <v>24</v>
      </c>
      <c r="N57" s="120" t="s">
        <v>24</v>
      </c>
    </row>
    <row r="58" spans="1:14" s="148" customFormat="1" ht="47.25" x14ac:dyDescent="0.25">
      <c r="A58" s="194" t="s">
        <v>86</v>
      </c>
      <c r="B58" s="195" t="s">
        <v>476</v>
      </c>
      <c r="C58" s="97" t="s">
        <v>477</v>
      </c>
      <c r="D58" s="120" t="s">
        <v>24</v>
      </c>
      <c r="E58" s="120" t="s">
        <v>24</v>
      </c>
      <c r="F58" s="138" t="str">
        <f>'1'!Z54</f>
        <v>нд</v>
      </c>
      <c r="G58" s="120" t="s">
        <v>24</v>
      </c>
      <c r="H58" s="120" t="s">
        <v>24</v>
      </c>
      <c r="I58" s="120" t="s">
        <v>24</v>
      </c>
      <c r="J58" s="120" t="s">
        <v>24</v>
      </c>
      <c r="K58" s="120" t="s">
        <v>24</v>
      </c>
      <c r="L58" s="120" t="s">
        <v>24</v>
      </c>
      <c r="M58" s="120" t="s">
        <v>24</v>
      </c>
      <c r="N58" s="120" t="s">
        <v>24</v>
      </c>
    </row>
    <row r="59" spans="1:14" s="148" customFormat="1" ht="15.75" x14ac:dyDescent="0.25">
      <c r="A59" s="194" t="s">
        <v>87</v>
      </c>
      <c r="B59" s="195" t="s">
        <v>492</v>
      </c>
      <c r="C59" s="194" t="s">
        <v>493</v>
      </c>
      <c r="D59" s="120" t="s">
        <v>24</v>
      </c>
      <c r="E59" s="120" t="s">
        <v>24</v>
      </c>
      <c r="F59" s="138" t="str">
        <f>'1'!Z55</f>
        <v>нд</v>
      </c>
      <c r="G59" s="120" t="s">
        <v>24</v>
      </c>
      <c r="H59" s="120" t="s">
        <v>24</v>
      </c>
      <c r="I59" s="120" t="s">
        <v>24</v>
      </c>
      <c r="J59" s="120" t="s">
        <v>24</v>
      </c>
      <c r="K59" s="120" t="s">
        <v>24</v>
      </c>
      <c r="L59" s="120" t="s">
        <v>24</v>
      </c>
      <c r="M59" s="120" t="s">
        <v>24</v>
      </c>
      <c r="N59" s="120" t="s">
        <v>24</v>
      </c>
    </row>
    <row r="60" spans="1:14" s="148" customFormat="1" ht="63" x14ac:dyDescent="0.25">
      <c r="A60" s="194" t="s">
        <v>88</v>
      </c>
      <c r="B60" s="195" t="s">
        <v>486</v>
      </c>
      <c r="C60" s="194" t="s">
        <v>494</v>
      </c>
      <c r="D60" s="120" t="s">
        <v>24</v>
      </c>
      <c r="E60" s="120" t="s">
        <v>24</v>
      </c>
      <c r="F60" s="138" t="str">
        <f>'1'!Z56</f>
        <v>нд</v>
      </c>
      <c r="G60" s="120" t="s">
        <v>24</v>
      </c>
      <c r="H60" s="120" t="s">
        <v>24</v>
      </c>
      <c r="I60" s="120" t="s">
        <v>24</v>
      </c>
      <c r="J60" s="120" t="s">
        <v>24</v>
      </c>
      <c r="K60" s="120" t="s">
        <v>24</v>
      </c>
      <c r="L60" s="120" t="s">
        <v>24</v>
      </c>
      <c r="M60" s="120" t="s">
        <v>24</v>
      </c>
      <c r="N60" s="120" t="s">
        <v>24</v>
      </c>
    </row>
    <row r="61" spans="1:14" s="148" customFormat="1" ht="31.5" x14ac:dyDescent="0.25">
      <c r="A61" s="194" t="s">
        <v>495</v>
      </c>
      <c r="B61" s="195" t="s">
        <v>496</v>
      </c>
      <c r="C61" s="194" t="s">
        <v>497</v>
      </c>
      <c r="D61" s="120" t="s">
        <v>24</v>
      </c>
      <c r="E61" s="120" t="s">
        <v>24</v>
      </c>
      <c r="F61" s="138" t="str">
        <f>'1'!Z57</f>
        <v>нд</v>
      </c>
      <c r="G61" s="120" t="s">
        <v>24</v>
      </c>
      <c r="H61" s="120" t="s">
        <v>24</v>
      </c>
      <c r="I61" s="120" t="s">
        <v>24</v>
      </c>
      <c r="J61" s="120" t="s">
        <v>24</v>
      </c>
      <c r="K61" s="120" t="s">
        <v>24</v>
      </c>
      <c r="L61" s="120" t="s">
        <v>24</v>
      </c>
      <c r="M61" s="120" t="s">
        <v>24</v>
      </c>
      <c r="N61" s="120" t="s">
        <v>24</v>
      </c>
    </row>
    <row r="62" spans="1:14" s="148" customFormat="1" ht="63" x14ac:dyDescent="0.25">
      <c r="A62" s="122" t="s">
        <v>93</v>
      </c>
      <c r="B62" s="125" t="s">
        <v>94</v>
      </c>
      <c r="C62" s="122" t="s">
        <v>23</v>
      </c>
      <c r="D62" s="122" t="s">
        <v>24</v>
      </c>
      <c r="E62" s="122" t="s">
        <v>24</v>
      </c>
      <c r="F62" s="138">
        <f>'1'!Z58</f>
        <v>0</v>
      </c>
      <c r="G62" s="122" t="s">
        <v>24</v>
      </c>
      <c r="H62" s="122" t="s">
        <v>24</v>
      </c>
      <c r="I62" s="122" t="s">
        <v>24</v>
      </c>
      <c r="J62" s="122" t="s">
        <v>24</v>
      </c>
      <c r="K62" s="122" t="s">
        <v>24</v>
      </c>
      <c r="L62" s="122" t="s">
        <v>24</v>
      </c>
      <c r="M62" s="122" t="s">
        <v>24</v>
      </c>
      <c r="N62" s="122" t="s">
        <v>24</v>
      </c>
    </row>
    <row r="63" spans="1:14" s="148" customFormat="1" ht="47.25" x14ac:dyDescent="0.25">
      <c r="A63" s="122" t="s">
        <v>95</v>
      </c>
      <c r="B63" s="125" t="s">
        <v>96</v>
      </c>
      <c r="C63" s="122" t="s">
        <v>23</v>
      </c>
      <c r="D63" s="122" t="s">
        <v>24</v>
      </c>
      <c r="E63" s="122" t="s">
        <v>24</v>
      </c>
      <c r="F63" s="138">
        <f>'1'!Z59</f>
        <v>0</v>
      </c>
      <c r="G63" s="122" t="s">
        <v>24</v>
      </c>
      <c r="H63" s="122" t="s">
        <v>24</v>
      </c>
      <c r="I63" s="122" t="s">
        <v>24</v>
      </c>
      <c r="J63" s="122" t="s">
        <v>24</v>
      </c>
      <c r="K63" s="122" t="s">
        <v>24</v>
      </c>
      <c r="L63" s="122" t="s">
        <v>24</v>
      </c>
      <c r="M63" s="122" t="s">
        <v>24</v>
      </c>
      <c r="N63" s="122" t="s">
        <v>24</v>
      </c>
    </row>
    <row r="64" spans="1:14" s="148" customFormat="1" ht="110.25" x14ac:dyDescent="0.25">
      <c r="A64" s="120" t="s">
        <v>168</v>
      </c>
      <c r="B64" s="220" t="s">
        <v>169</v>
      </c>
      <c r="C64" s="120" t="s">
        <v>170</v>
      </c>
      <c r="D64" s="120" t="s">
        <v>24</v>
      </c>
      <c r="E64" s="120" t="s">
        <v>24</v>
      </c>
      <c r="F64" s="138" t="str">
        <f>'1'!Z60</f>
        <v>нд</v>
      </c>
      <c r="G64" s="120" t="s">
        <v>24</v>
      </c>
      <c r="H64" s="120" t="s">
        <v>24</v>
      </c>
      <c r="I64" s="120" t="s">
        <v>24</v>
      </c>
      <c r="J64" s="120" t="s">
        <v>24</v>
      </c>
      <c r="K64" s="120" t="s">
        <v>24</v>
      </c>
      <c r="L64" s="120" t="s">
        <v>24</v>
      </c>
      <c r="M64" s="120" t="s">
        <v>24</v>
      </c>
      <c r="N64" s="120" t="s">
        <v>24</v>
      </c>
    </row>
    <row r="65" spans="1:14" s="148" customFormat="1" ht="78.75" x14ac:dyDescent="0.25">
      <c r="A65" s="97" t="s">
        <v>447</v>
      </c>
      <c r="B65" s="195" t="s">
        <v>448</v>
      </c>
      <c r="C65" s="97" t="s">
        <v>449</v>
      </c>
      <c r="D65" s="120" t="s">
        <v>24</v>
      </c>
      <c r="E65" s="120" t="s">
        <v>24</v>
      </c>
      <c r="F65" s="138" t="str">
        <f>'1'!Z61</f>
        <v>нд</v>
      </c>
      <c r="G65" s="120" t="s">
        <v>24</v>
      </c>
      <c r="H65" s="120" t="s">
        <v>24</v>
      </c>
      <c r="I65" s="120" t="s">
        <v>24</v>
      </c>
      <c r="J65" s="120" t="s">
        <v>24</v>
      </c>
      <c r="K65" s="120" t="s">
        <v>24</v>
      </c>
      <c r="L65" s="120" t="s">
        <v>24</v>
      </c>
      <c r="M65" s="120" t="s">
        <v>24</v>
      </c>
      <c r="N65" s="120" t="s">
        <v>24</v>
      </c>
    </row>
    <row r="66" spans="1:14" s="148" customFormat="1" ht="63" x14ac:dyDescent="0.25">
      <c r="A66" s="122" t="s">
        <v>97</v>
      </c>
      <c r="B66" s="125" t="s">
        <v>98</v>
      </c>
      <c r="C66" s="122" t="s">
        <v>23</v>
      </c>
      <c r="D66" s="122" t="s">
        <v>24</v>
      </c>
      <c r="E66" s="122" t="s">
        <v>24</v>
      </c>
      <c r="F66" s="138" t="str">
        <f>'1'!Z62</f>
        <v>нд</v>
      </c>
      <c r="G66" s="122" t="s">
        <v>24</v>
      </c>
      <c r="H66" s="122" t="s">
        <v>24</v>
      </c>
      <c r="I66" s="122" t="s">
        <v>24</v>
      </c>
      <c r="J66" s="122" t="s">
        <v>24</v>
      </c>
      <c r="K66" s="122" t="s">
        <v>24</v>
      </c>
      <c r="L66" s="122" t="s">
        <v>24</v>
      </c>
      <c r="M66" s="122" t="s">
        <v>24</v>
      </c>
      <c r="N66" s="122" t="s">
        <v>24</v>
      </c>
    </row>
    <row r="67" spans="1:14" s="148" customFormat="1" ht="47.25" x14ac:dyDescent="0.25">
      <c r="A67" s="122" t="s">
        <v>99</v>
      </c>
      <c r="B67" s="125" t="s">
        <v>100</v>
      </c>
      <c r="C67" s="122" t="s">
        <v>23</v>
      </c>
      <c r="D67" s="122" t="s">
        <v>24</v>
      </c>
      <c r="E67" s="122" t="s">
        <v>24</v>
      </c>
      <c r="F67" s="138" t="str">
        <f>'1'!Z63</f>
        <v>нд</v>
      </c>
      <c r="G67" s="122" t="s">
        <v>24</v>
      </c>
      <c r="H67" s="122" t="s">
        <v>24</v>
      </c>
      <c r="I67" s="122" t="s">
        <v>24</v>
      </c>
      <c r="J67" s="122" t="s">
        <v>24</v>
      </c>
      <c r="K67" s="122" t="s">
        <v>24</v>
      </c>
      <c r="L67" s="122" t="s">
        <v>24</v>
      </c>
      <c r="M67" s="122" t="s">
        <v>24</v>
      </c>
      <c r="N67" s="122" t="s">
        <v>24</v>
      </c>
    </row>
    <row r="68" spans="1:14" s="148" customFormat="1" ht="47.25" x14ac:dyDescent="0.25">
      <c r="A68" s="122" t="s">
        <v>101</v>
      </c>
      <c r="B68" s="125" t="s">
        <v>102</v>
      </c>
      <c r="C68" s="122" t="s">
        <v>23</v>
      </c>
      <c r="D68" s="122" t="s">
        <v>24</v>
      </c>
      <c r="E68" s="122" t="s">
        <v>24</v>
      </c>
      <c r="F68" s="138" t="str">
        <f>'1'!Z64</f>
        <v>нд</v>
      </c>
      <c r="G68" s="122" t="s">
        <v>24</v>
      </c>
      <c r="H68" s="122" t="s">
        <v>24</v>
      </c>
      <c r="I68" s="122" t="s">
        <v>24</v>
      </c>
      <c r="J68" s="122" t="s">
        <v>24</v>
      </c>
      <c r="K68" s="122" t="s">
        <v>24</v>
      </c>
      <c r="L68" s="122" t="s">
        <v>24</v>
      </c>
      <c r="M68" s="122" t="s">
        <v>24</v>
      </c>
      <c r="N68" s="122" t="s">
        <v>24</v>
      </c>
    </row>
    <row r="69" spans="1:14" s="148" customFormat="1" ht="47.25" x14ac:dyDescent="0.25">
      <c r="A69" s="122" t="s">
        <v>103</v>
      </c>
      <c r="B69" s="125" t="s">
        <v>104</v>
      </c>
      <c r="C69" s="122" t="s">
        <v>23</v>
      </c>
      <c r="D69" s="122" t="s">
        <v>24</v>
      </c>
      <c r="E69" s="122" t="s">
        <v>24</v>
      </c>
      <c r="F69" s="138" t="str">
        <f>'1'!Z65</f>
        <v>нд</v>
      </c>
      <c r="G69" s="122" t="s">
        <v>24</v>
      </c>
      <c r="H69" s="122" t="s">
        <v>24</v>
      </c>
      <c r="I69" s="122" t="s">
        <v>24</v>
      </c>
      <c r="J69" s="122" t="s">
        <v>24</v>
      </c>
      <c r="K69" s="122" t="s">
        <v>24</v>
      </c>
      <c r="L69" s="122" t="s">
        <v>24</v>
      </c>
      <c r="M69" s="122" t="s">
        <v>24</v>
      </c>
      <c r="N69" s="122" t="s">
        <v>24</v>
      </c>
    </row>
    <row r="70" spans="1:14" s="148" customFormat="1" ht="47.25" x14ac:dyDescent="0.25">
      <c r="A70" s="122" t="s">
        <v>105</v>
      </c>
      <c r="B70" s="125" t="s">
        <v>106</v>
      </c>
      <c r="C70" s="122" t="s">
        <v>23</v>
      </c>
      <c r="D70" s="122" t="s">
        <v>24</v>
      </c>
      <c r="E70" s="122" t="s">
        <v>24</v>
      </c>
      <c r="F70" s="138" t="str">
        <f>'1'!Z66</f>
        <v>нд</v>
      </c>
      <c r="G70" s="122" t="s">
        <v>24</v>
      </c>
      <c r="H70" s="122" t="s">
        <v>24</v>
      </c>
      <c r="I70" s="122" t="s">
        <v>24</v>
      </c>
      <c r="J70" s="122" t="s">
        <v>24</v>
      </c>
      <c r="K70" s="122" t="s">
        <v>24</v>
      </c>
      <c r="L70" s="122" t="s">
        <v>24</v>
      </c>
      <c r="M70" s="122" t="s">
        <v>24</v>
      </c>
      <c r="N70" s="122" t="s">
        <v>24</v>
      </c>
    </row>
    <row r="71" spans="1:14" s="148" customFormat="1" ht="47.25" x14ac:dyDescent="0.25">
      <c r="A71" s="122" t="s">
        <v>107</v>
      </c>
      <c r="B71" s="125" t="s">
        <v>108</v>
      </c>
      <c r="C71" s="122" t="s">
        <v>23</v>
      </c>
      <c r="D71" s="122" t="s">
        <v>24</v>
      </c>
      <c r="E71" s="122" t="s">
        <v>24</v>
      </c>
      <c r="F71" s="138" t="str">
        <f>'1'!Z67</f>
        <v>нд</v>
      </c>
      <c r="G71" s="122" t="s">
        <v>24</v>
      </c>
      <c r="H71" s="122" t="s">
        <v>24</v>
      </c>
      <c r="I71" s="122" t="s">
        <v>24</v>
      </c>
      <c r="J71" s="122" t="s">
        <v>24</v>
      </c>
      <c r="K71" s="122" t="s">
        <v>24</v>
      </c>
      <c r="L71" s="122" t="s">
        <v>24</v>
      </c>
      <c r="M71" s="122" t="s">
        <v>24</v>
      </c>
      <c r="N71" s="122" t="s">
        <v>24</v>
      </c>
    </row>
    <row r="72" spans="1:14" s="148" customFormat="1" ht="63" x14ac:dyDescent="0.25">
      <c r="A72" s="122" t="s">
        <v>109</v>
      </c>
      <c r="B72" s="125" t="s">
        <v>110</v>
      </c>
      <c r="C72" s="122" t="s">
        <v>23</v>
      </c>
      <c r="D72" s="122" t="s">
        <v>24</v>
      </c>
      <c r="E72" s="122" t="s">
        <v>24</v>
      </c>
      <c r="F72" s="138" t="str">
        <f>'1'!Z68</f>
        <v>нд</v>
      </c>
      <c r="G72" s="122" t="s">
        <v>24</v>
      </c>
      <c r="H72" s="122" t="s">
        <v>24</v>
      </c>
      <c r="I72" s="122" t="s">
        <v>24</v>
      </c>
      <c r="J72" s="122" t="s">
        <v>24</v>
      </c>
      <c r="K72" s="122" t="s">
        <v>24</v>
      </c>
      <c r="L72" s="122" t="s">
        <v>24</v>
      </c>
      <c r="M72" s="122" t="s">
        <v>24</v>
      </c>
      <c r="N72" s="122" t="s">
        <v>24</v>
      </c>
    </row>
    <row r="73" spans="1:14" s="148" customFormat="1" ht="63" x14ac:dyDescent="0.25">
      <c r="A73" s="122" t="s">
        <v>111</v>
      </c>
      <c r="B73" s="125" t="s">
        <v>112</v>
      </c>
      <c r="C73" s="122" t="s">
        <v>23</v>
      </c>
      <c r="D73" s="122" t="s">
        <v>24</v>
      </c>
      <c r="E73" s="122" t="s">
        <v>24</v>
      </c>
      <c r="F73" s="138" t="str">
        <f>'1'!Z69</f>
        <v>нд</v>
      </c>
      <c r="G73" s="122" t="s">
        <v>24</v>
      </c>
      <c r="H73" s="122" t="s">
        <v>24</v>
      </c>
      <c r="I73" s="122" t="s">
        <v>24</v>
      </c>
      <c r="J73" s="122" t="s">
        <v>24</v>
      </c>
      <c r="K73" s="122" t="s">
        <v>24</v>
      </c>
      <c r="L73" s="122" t="s">
        <v>24</v>
      </c>
      <c r="M73" s="122" t="s">
        <v>24</v>
      </c>
      <c r="N73" s="122" t="s">
        <v>24</v>
      </c>
    </row>
    <row r="74" spans="1:14" ht="63" x14ac:dyDescent="0.2">
      <c r="A74" s="122" t="s">
        <v>113</v>
      </c>
      <c r="B74" s="125" t="s">
        <v>114</v>
      </c>
      <c r="C74" s="122" t="s">
        <v>23</v>
      </c>
      <c r="D74" s="122" t="s">
        <v>24</v>
      </c>
      <c r="E74" s="122" t="s">
        <v>24</v>
      </c>
      <c r="F74" s="138" t="str">
        <f>'1'!Z70</f>
        <v>нд</v>
      </c>
      <c r="G74" s="122" t="s">
        <v>24</v>
      </c>
      <c r="H74" s="122" t="s">
        <v>24</v>
      </c>
      <c r="I74" s="122" t="s">
        <v>24</v>
      </c>
      <c r="J74" s="122" t="s">
        <v>24</v>
      </c>
      <c r="K74" s="122" t="s">
        <v>24</v>
      </c>
      <c r="L74" s="122" t="s">
        <v>24</v>
      </c>
      <c r="M74" s="122" t="s">
        <v>24</v>
      </c>
      <c r="N74" s="122" t="s">
        <v>24</v>
      </c>
    </row>
    <row r="75" spans="1:14" ht="63" x14ac:dyDescent="0.2">
      <c r="A75" s="122" t="s">
        <v>115</v>
      </c>
      <c r="B75" s="125" t="s">
        <v>116</v>
      </c>
      <c r="C75" s="122" t="s">
        <v>23</v>
      </c>
      <c r="D75" s="122" t="s">
        <v>24</v>
      </c>
      <c r="E75" s="122" t="s">
        <v>24</v>
      </c>
      <c r="F75" s="138" t="str">
        <f>'1'!Z71</f>
        <v>нд</v>
      </c>
      <c r="G75" s="122" t="s">
        <v>24</v>
      </c>
      <c r="H75" s="122" t="s">
        <v>24</v>
      </c>
      <c r="I75" s="122" t="s">
        <v>24</v>
      </c>
      <c r="J75" s="122" t="s">
        <v>24</v>
      </c>
      <c r="K75" s="122" t="s">
        <v>24</v>
      </c>
      <c r="L75" s="122" t="s">
        <v>24</v>
      </c>
      <c r="M75" s="122" t="s">
        <v>24</v>
      </c>
      <c r="N75" s="122" t="s">
        <v>24</v>
      </c>
    </row>
    <row r="76" spans="1:14" ht="63" x14ac:dyDescent="0.2">
      <c r="A76" s="122" t="s">
        <v>117</v>
      </c>
      <c r="B76" s="125" t="s">
        <v>118</v>
      </c>
      <c r="C76" s="122" t="s">
        <v>23</v>
      </c>
      <c r="D76" s="122" t="s">
        <v>24</v>
      </c>
      <c r="E76" s="122" t="s">
        <v>24</v>
      </c>
      <c r="F76" s="138" t="str">
        <f>'1'!Z72</f>
        <v>нд</v>
      </c>
      <c r="G76" s="122" t="s">
        <v>24</v>
      </c>
      <c r="H76" s="122" t="s">
        <v>24</v>
      </c>
      <c r="I76" s="122" t="s">
        <v>24</v>
      </c>
      <c r="J76" s="122" t="s">
        <v>24</v>
      </c>
      <c r="K76" s="122" t="s">
        <v>24</v>
      </c>
      <c r="L76" s="122" t="s">
        <v>24</v>
      </c>
      <c r="M76" s="122" t="s">
        <v>24</v>
      </c>
      <c r="N76" s="122" t="s">
        <v>24</v>
      </c>
    </row>
    <row r="77" spans="1:14" ht="47.25" x14ac:dyDescent="0.2">
      <c r="A77" s="122" t="s">
        <v>119</v>
      </c>
      <c r="B77" s="125" t="s">
        <v>120</v>
      </c>
      <c r="C77" s="122" t="s">
        <v>23</v>
      </c>
      <c r="D77" s="122" t="s">
        <v>24</v>
      </c>
      <c r="E77" s="122" t="s">
        <v>24</v>
      </c>
      <c r="F77" s="138" t="str">
        <f>'1'!Z73</f>
        <v>нд</v>
      </c>
      <c r="G77" s="122" t="s">
        <v>24</v>
      </c>
      <c r="H77" s="122" t="s">
        <v>24</v>
      </c>
      <c r="I77" s="122" t="s">
        <v>24</v>
      </c>
      <c r="J77" s="122" t="s">
        <v>24</v>
      </c>
      <c r="K77" s="122" t="s">
        <v>24</v>
      </c>
      <c r="L77" s="122" t="s">
        <v>24</v>
      </c>
      <c r="M77" s="122" t="s">
        <v>24</v>
      </c>
      <c r="N77" s="122" t="s">
        <v>24</v>
      </c>
    </row>
    <row r="78" spans="1:14" ht="63" x14ac:dyDescent="0.2">
      <c r="A78" s="122" t="s">
        <v>121</v>
      </c>
      <c r="B78" s="125" t="s">
        <v>122</v>
      </c>
      <c r="C78" s="122" t="s">
        <v>23</v>
      </c>
      <c r="D78" s="122" t="s">
        <v>24</v>
      </c>
      <c r="E78" s="122" t="s">
        <v>24</v>
      </c>
      <c r="F78" s="138" t="str">
        <f>'1'!Z74</f>
        <v>нд</v>
      </c>
      <c r="G78" s="122" t="s">
        <v>24</v>
      </c>
      <c r="H78" s="122" t="s">
        <v>24</v>
      </c>
      <c r="I78" s="122" t="s">
        <v>24</v>
      </c>
      <c r="J78" s="122" t="s">
        <v>24</v>
      </c>
      <c r="K78" s="122" t="s">
        <v>24</v>
      </c>
      <c r="L78" s="122" t="s">
        <v>24</v>
      </c>
      <c r="M78" s="122" t="s">
        <v>24</v>
      </c>
      <c r="N78" s="122" t="s">
        <v>24</v>
      </c>
    </row>
    <row r="79" spans="1:14" ht="94.5" x14ac:dyDescent="0.2">
      <c r="A79" s="122" t="s">
        <v>123</v>
      </c>
      <c r="B79" s="125" t="s">
        <v>124</v>
      </c>
      <c r="C79" s="122" t="s">
        <v>23</v>
      </c>
      <c r="D79" s="122" t="s">
        <v>24</v>
      </c>
      <c r="E79" s="122" t="s">
        <v>24</v>
      </c>
      <c r="F79" s="138" t="str">
        <f>'1'!Z75</f>
        <v>нд</v>
      </c>
      <c r="G79" s="122" t="s">
        <v>24</v>
      </c>
      <c r="H79" s="122" t="s">
        <v>24</v>
      </c>
      <c r="I79" s="122" t="s">
        <v>24</v>
      </c>
      <c r="J79" s="122" t="s">
        <v>24</v>
      </c>
      <c r="K79" s="122" t="s">
        <v>24</v>
      </c>
      <c r="L79" s="122" t="s">
        <v>24</v>
      </c>
      <c r="M79" s="122" t="s">
        <v>24</v>
      </c>
      <c r="N79" s="122" t="s">
        <v>24</v>
      </c>
    </row>
    <row r="80" spans="1:14" ht="78.75" x14ac:dyDescent="0.2">
      <c r="A80" s="122" t="s">
        <v>125</v>
      </c>
      <c r="B80" s="125" t="s">
        <v>126</v>
      </c>
      <c r="C80" s="122" t="s">
        <v>23</v>
      </c>
      <c r="D80" s="122" t="s">
        <v>24</v>
      </c>
      <c r="E80" s="122" t="s">
        <v>24</v>
      </c>
      <c r="F80" s="138" t="str">
        <f>'1'!Z76</f>
        <v>нд</v>
      </c>
      <c r="G80" s="122" t="s">
        <v>24</v>
      </c>
      <c r="H80" s="122" t="s">
        <v>24</v>
      </c>
      <c r="I80" s="122" t="s">
        <v>24</v>
      </c>
      <c r="J80" s="122" t="s">
        <v>24</v>
      </c>
      <c r="K80" s="122" t="s">
        <v>24</v>
      </c>
      <c r="L80" s="122" t="s">
        <v>24</v>
      </c>
      <c r="M80" s="122" t="s">
        <v>24</v>
      </c>
      <c r="N80" s="122" t="s">
        <v>24</v>
      </c>
    </row>
    <row r="81" spans="1:14" ht="78.75" x14ac:dyDescent="0.2">
      <c r="A81" s="122" t="s">
        <v>127</v>
      </c>
      <c r="B81" s="125" t="s">
        <v>128</v>
      </c>
      <c r="C81" s="122" t="s">
        <v>23</v>
      </c>
      <c r="D81" s="122" t="s">
        <v>24</v>
      </c>
      <c r="E81" s="122" t="s">
        <v>24</v>
      </c>
      <c r="F81" s="138" t="str">
        <f>'1'!Z77</f>
        <v>нд</v>
      </c>
      <c r="G81" s="122" t="s">
        <v>24</v>
      </c>
      <c r="H81" s="122" t="s">
        <v>24</v>
      </c>
      <c r="I81" s="122" t="s">
        <v>24</v>
      </c>
      <c r="J81" s="122" t="s">
        <v>24</v>
      </c>
      <c r="K81" s="122" t="s">
        <v>24</v>
      </c>
      <c r="L81" s="122" t="s">
        <v>24</v>
      </c>
      <c r="M81" s="122" t="s">
        <v>24</v>
      </c>
      <c r="N81" s="122" t="s">
        <v>24</v>
      </c>
    </row>
    <row r="82" spans="1:14" ht="47.25" x14ac:dyDescent="0.2">
      <c r="A82" s="122" t="s">
        <v>129</v>
      </c>
      <c r="B82" s="125" t="s">
        <v>130</v>
      </c>
      <c r="C82" s="122" t="s">
        <v>23</v>
      </c>
      <c r="D82" s="122" t="s">
        <v>24</v>
      </c>
      <c r="E82" s="122" t="s">
        <v>24</v>
      </c>
      <c r="F82" s="138" t="str">
        <f>'1'!Z78</f>
        <v>нд</v>
      </c>
      <c r="G82" s="122" t="s">
        <v>24</v>
      </c>
      <c r="H82" s="122" t="s">
        <v>24</v>
      </c>
      <c r="I82" s="122" t="s">
        <v>24</v>
      </c>
      <c r="J82" s="122" t="s">
        <v>24</v>
      </c>
      <c r="K82" s="122" t="s">
        <v>24</v>
      </c>
      <c r="L82" s="122" t="s">
        <v>24</v>
      </c>
      <c r="M82" s="122" t="s">
        <v>24</v>
      </c>
      <c r="N82" s="122" t="s">
        <v>24</v>
      </c>
    </row>
    <row r="83" spans="1:14" ht="63" x14ac:dyDescent="0.2">
      <c r="A83" s="123" t="s">
        <v>131</v>
      </c>
      <c r="B83" s="125" t="s">
        <v>132</v>
      </c>
      <c r="C83" s="122" t="s">
        <v>23</v>
      </c>
      <c r="D83" s="122" t="s">
        <v>24</v>
      </c>
      <c r="E83" s="122" t="s">
        <v>24</v>
      </c>
      <c r="F83" s="138" t="str">
        <f>'1'!Z79</f>
        <v>нд</v>
      </c>
      <c r="G83" s="122" t="s">
        <v>24</v>
      </c>
      <c r="H83" s="122" t="s">
        <v>24</v>
      </c>
      <c r="I83" s="122" t="s">
        <v>24</v>
      </c>
      <c r="J83" s="122" t="s">
        <v>24</v>
      </c>
      <c r="K83" s="122" t="s">
        <v>24</v>
      </c>
      <c r="L83" s="122" t="s">
        <v>24</v>
      </c>
      <c r="M83" s="122" t="s">
        <v>24</v>
      </c>
      <c r="N83" s="122" t="s">
        <v>24</v>
      </c>
    </row>
    <row r="84" spans="1:14" ht="31.5" x14ac:dyDescent="0.2">
      <c r="A84" s="122" t="s">
        <v>133</v>
      </c>
      <c r="B84" s="125" t="s">
        <v>134</v>
      </c>
      <c r="C84" s="122" t="s">
        <v>23</v>
      </c>
      <c r="D84" s="122" t="s">
        <v>24</v>
      </c>
      <c r="E84" s="122" t="s">
        <v>24</v>
      </c>
      <c r="F84" s="138">
        <f>'1'!Z80</f>
        <v>120</v>
      </c>
      <c r="G84" s="122" t="s">
        <v>24</v>
      </c>
      <c r="H84" s="122" t="s">
        <v>24</v>
      </c>
      <c r="I84" s="122" t="s">
        <v>24</v>
      </c>
      <c r="J84" s="122" t="s">
        <v>24</v>
      </c>
      <c r="K84" s="122" t="s">
        <v>24</v>
      </c>
      <c r="L84" s="122" t="s">
        <v>24</v>
      </c>
      <c r="M84" s="122" t="s">
        <v>24</v>
      </c>
      <c r="N84" s="122" t="s">
        <v>24</v>
      </c>
    </row>
    <row r="85" spans="1:14" ht="31.5" x14ac:dyDescent="0.2">
      <c r="A85" s="122" t="s">
        <v>135</v>
      </c>
      <c r="B85" s="125" t="s">
        <v>136</v>
      </c>
      <c r="C85" s="122" t="s">
        <v>23</v>
      </c>
      <c r="D85" s="138">
        <f>SUM(D86:D89)</f>
        <v>0</v>
      </c>
      <c r="E85" s="138">
        <f>SUM(E86:E89)</f>
        <v>0</v>
      </c>
      <c r="F85" s="138">
        <f>'1'!Z81</f>
        <v>0</v>
      </c>
      <c r="G85" s="138">
        <f t="shared" ref="G85:N85" si="4">SUM(G86:G89)</f>
        <v>0</v>
      </c>
      <c r="H85" s="138">
        <f t="shared" si="4"/>
        <v>0</v>
      </c>
      <c r="I85" s="138">
        <f t="shared" si="4"/>
        <v>0</v>
      </c>
      <c r="J85" s="138">
        <f t="shared" si="4"/>
        <v>0</v>
      </c>
      <c r="K85" s="138">
        <f t="shared" si="4"/>
        <v>0</v>
      </c>
      <c r="L85" s="138">
        <f t="shared" si="4"/>
        <v>0</v>
      </c>
      <c r="M85" s="138">
        <f t="shared" si="4"/>
        <v>0</v>
      </c>
      <c r="N85" s="138">
        <f t="shared" si="4"/>
        <v>0</v>
      </c>
    </row>
    <row r="86" spans="1:14" ht="63" x14ac:dyDescent="0.2">
      <c r="A86" s="194" t="s">
        <v>137</v>
      </c>
      <c r="B86" s="195" t="s">
        <v>450</v>
      </c>
      <c r="C86" s="97" t="s">
        <v>451</v>
      </c>
      <c r="D86" s="120" t="s">
        <v>24</v>
      </c>
      <c r="E86" s="120" t="s">
        <v>24</v>
      </c>
      <c r="F86" s="138" t="str">
        <f>'1'!Z82</f>
        <v>нд</v>
      </c>
      <c r="G86" s="120" t="s">
        <v>24</v>
      </c>
      <c r="H86" s="120" t="s">
        <v>24</v>
      </c>
      <c r="I86" s="120" t="s">
        <v>24</v>
      </c>
      <c r="J86" s="120" t="s">
        <v>24</v>
      </c>
      <c r="K86" s="120" t="s">
        <v>24</v>
      </c>
      <c r="L86" s="120" t="s">
        <v>24</v>
      </c>
      <c r="M86" s="120" t="s">
        <v>24</v>
      </c>
      <c r="N86" s="120" t="s">
        <v>24</v>
      </c>
    </row>
    <row r="87" spans="1:14" ht="15.75" x14ac:dyDescent="0.2">
      <c r="A87" s="194" t="s">
        <v>138</v>
      </c>
      <c r="B87" s="195" t="s">
        <v>473</v>
      </c>
      <c r="C87" s="97" t="s">
        <v>482</v>
      </c>
      <c r="D87" s="120" t="s">
        <v>24</v>
      </c>
      <c r="E87" s="120" t="s">
        <v>24</v>
      </c>
      <c r="F87" s="138" t="str">
        <f>'1'!Z83</f>
        <v>нд</v>
      </c>
      <c r="G87" s="120" t="s">
        <v>24</v>
      </c>
      <c r="H87" s="120" t="s">
        <v>24</v>
      </c>
      <c r="I87" s="120" t="s">
        <v>24</v>
      </c>
      <c r="J87" s="120" t="s">
        <v>24</v>
      </c>
      <c r="K87" s="120" t="s">
        <v>24</v>
      </c>
      <c r="L87" s="120" t="s">
        <v>24</v>
      </c>
      <c r="M87" s="120" t="s">
        <v>24</v>
      </c>
      <c r="N87" s="120" t="s">
        <v>24</v>
      </c>
    </row>
    <row r="88" spans="1:14" ht="15.75" x14ac:dyDescent="0.2">
      <c r="A88" s="194" t="s">
        <v>460</v>
      </c>
      <c r="B88" s="195" t="s">
        <v>474</v>
      </c>
      <c r="C88" s="97" t="s">
        <v>483</v>
      </c>
      <c r="D88" s="120" t="s">
        <v>24</v>
      </c>
      <c r="E88" s="120" t="s">
        <v>24</v>
      </c>
      <c r="F88" s="138" t="str">
        <f>'1'!Z84</f>
        <v>нд</v>
      </c>
      <c r="G88" s="120" t="s">
        <v>24</v>
      </c>
      <c r="H88" s="120" t="s">
        <v>24</v>
      </c>
      <c r="I88" s="120" t="s">
        <v>24</v>
      </c>
      <c r="J88" s="120" t="s">
        <v>24</v>
      </c>
      <c r="K88" s="120" t="s">
        <v>24</v>
      </c>
      <c r="L88" s="120" t="s">
        <v>24</v>
      </c>
      <c r="M88" s="120" t="s">
        <v>24</v>
      </c>
      <c r="N88" s="120" t="s">
        <v>24</v>
      </c>
    </row>
    <row r="89" spans="1:14" ht="15.75" x14ac:dyDescent="0.2">
      <c r="A89" s="194" t="s">
        <v>461</v>
      </c>
      <c r="B89" s="195" t="s">
        <v>498</v>
      </c>
      <c r="C89" s="97" t="s">
        <v>499</v>
      </c>
      <c r="D89" s="120" t="s">
        <v>24</v>
      </c>
      <c r="E89" s="120" t="s">
        <v>24</v>
      </c>
      <c r="F89" s="138" t="str">
        <f>'1'!Z85</f>
        <v>нд</v>
      </c>
      <c r="G89" s="120"/>
      <c r="H89" s="120"/>
      <c r="I89" s="120"/>
      <c r="J89" s="120"/>
      <c r="K89" s="120"/>
      <c r="L89" s="120"/>
      <c r="M89" s="120"/>
      <c r="N89" s="120"/>
    </row>
    <row r="90" spans="1:14" ht="31.5" x14ac:dyDescent="0.2">
      <c r="A90" s="122" t="s">
        <v>139</v>
      </c>
      <c r="B90" s="125" t="s">
        <v>140</v>
      </c>
      <c r="C90" s="122" t="s">
        <v>23</v>
      </c>
      <c r="D90" s="122" t="str">
        <f>+D91</f>
        <v>нд</v>
      </c>
      <c r="E90" s="122" t="str">
        <f t="shared" ref="E90:N90" si="5">+E91</f>
        <v>нд</v>
      </c>
      <c r="F90" s="138" t="str">
        <f>'1'!Z86</f>
        <v>нд</v>
      </c>
      <c r="G90" s="122" t="str">
        <f t="shared" si="5"/>
        <v>нд</v>
      </c>
      <c r="H90" s="122" t="str">
        <f t="shared" si="5"/>
        <v>нд</v>
      </c>
      <c r="I90" s="122" t="str">
        <f t="shared" si="5"/>
        <v>нд</v>
      </c>
      <c r="J90" s="122" t="str">
        <f t="shared" si="5"/>
        <v>нд</v>
      </c>
      <c r="K90" s="122" t="str">
        <f t="shared" si="5"/>
        <v>нд</v>
      </c>
      <c r="L90" s="122" t="str">
        <f t="shared" si="5"/>
        <v>нд</v>
      </c>
      <c r="M90" s="122" t="str">
        <f t="shared" si="5"/>
        <v>нд</v>
      </c>
      <c r="N90" s="122" t="str">
        <f t="shared" si="5"/>
        <v>нд</v>
      </c>
    </row>
    <row r="91" spans="1:14" ht="47.25" x14ac:dyDescent="0.2">
      <c r="A91" s="120" t="s">
        <v>141</v>
      </c>
      <c r="B91" s="220" t="s">
        <v>142</v>
      </c>
      <c r="C91" s="120" t="s">
        <v>143</v>
      </c>
      <c r="D91" s="120" t="s">
        <v>24</v>
      </c>
      <c r="E91" s="120" t="s">
        <v>24</v>
      </c>
      <c r="F91" s="138" t="str">
        <f>'1'!Z87</f>
        <v>нд</v>
      </c>
      <c r="G91" s="120" t="s">
        <v>24</v>
      </c>
      <c r="H91" s="120" t="s">
        <v>24</v>
      </c>
      <c r="I91" s="120" t="s">
        <v>24</v>
      </c>
      <c r="J91" s="120" t="s">
        <v>24</v>
      </c>
      <c r="K91" s="120" t="s">
        <v>24</v>
      </c>
      <c r="L91" s="120" t="s">
        <v>24</v>
      </c>
      <c r="M91" s="120" t="s">
        <v>24</v>
      </c>
      <c r="N91" s="120" t="s">
        <v>24</v>
      </c>
    </row>
    <row r="92" spans="1:14" ht="31.5" x14ac:dyDescent="0.2">
      <c r="A92" s="122" t="s">
        <v>144</v>
      </c>
      <c r="B92" s="125" t="s">
        <v>145</v>
      </c>
      <c r="C92" s="122" t="s">
        <v>23</v>
      </c>
      <c r="D92" s="122" t="s">
        <v>24</v>
      </c>
      <c r="E92" s="122" t="s">
        <v>24</v>
      </c>
      <c r="F92" s="138" t="str">
        <f>'1'!Z88</f>
        <v>нд</v>
      </c>
      <c r="G92" s="122" t="s">
        <v>24</v>
      </c>
      <c r="H92" s="122" t="s">
        <v>24</v>
      </c>
      <c r="I92" s="122" t="s">
        <v>24</v>
      </c>
      <c r="J92" s="122" t="s">
        <v>24</v>
      </c>
      <c r="K92" s="122" t="s">
        <v>24</v>
      </c>
      <c r="L92" s="122" t="s">
        <v>24</v>
      </c>
      <c r="M92" s="122" t="s">
        <v>24</v>
      </c>
      <c r="N92" s="122" t="s">
        <v>24</v>
      </c>
    </row>
    <row r="93" spans="1:14" ht="47.25" x14ac:dyDescent="0.2">
      <c r="A93" s="122" t="s">
        <v>146</v>
      </c>
      <c r="B93" s="125" t="s">
        <v>147</v>
      </c>
      <c r="C93" s="122" t="s">
        <v>23</v>
      </c>
      <c r="D93" s="138">
        <f>SUM(D94:D99)</f>
        <v>0</v>
      </c>
      <c r="E93" s="138">
        <f>SUM(E94:E99)</f>
        <v>0</v>
      </c>
      <c r="F93" s="138">
        <f>'1'!Z89</f>
        <v>0</v>
      </c>
      <c r="G93" s="138">
        <f t="shared" ref="G93:N93" si="6">SUM(G94:G99)</f>
        <v>0</v>
      </c>
      <c r="H93" s="138">
        <f t="shared" si="6"/>
        <v>0</v>
      </c>
      <c r="I93" s="138">
        <f t="shared" si="6"/>
        <v>0</v>
      </c>
      <c r="J93" s="138">
        <f t="shared" si="6"/>
        <v>0</v>
      </c>
      <c r="K93" s="138">
        <f t="shared" si="6"/>
        <v>0</v>
      </c>
      <c r="L93" s="138">
        <f t="shared" si="6"/>
        <v>0</v>
      </c>
      <c r="M93" s="138">
        <f t="shared" si="6"/>
        <v>0</v>
      </c>
      <c r="N93" s="138">
        <f t="shared" si="6"/>
        <v>0</v>
      </c>
    </row>
    <row r="94" spans="1:14" ht="47.25" x14ac:dyDescent="0.2">
      <c r="A94" s="194" t="s">
        <v>148</v>
      </c>
      <c r="B94" s="195" t="s">
        <v>171</v>
      </c>
      <c r="C94" s="97" t="s">
        <v>172</v>
      </c>
      <c r="D94" s="120" t="s">
        <v>24</v>
      </c>
      <c r="E94" s="120" t="s">
        <v>24</v>
      </c>
      <c r="F94" s="138" t="str">
        <f>'1'!Z90</f>
        <v>нд</v>
      </c>
      <c r="G94" s="120" t="s">
        <v>24</v>
      </c>
      <c r="H94" s="120" t="s">
        <v>24</v>
      </c>
      <c r="I94" s="120" t="s">
        <v>24</v>
      </c>
      <c r="J94" s="120" t="s">
        <v>24</v>
      </c>
      <c r="K94" s="120" t="s">
        <v>24</v>
      </c>
      <c r="L94" s="120" t="s">
        <v>24</v>
      </c>
      <c r="M94" s="120" t="s">
        <v>24</v>
      </c>
      <c r="N94" s="120" t="s">
        <v>24</v>
      </c>
    </row>
    <row r="95" spans="1:14" ht="15.75" x14ac:dyDescent="0.2">
      <c r="A95" s="194" t="s">
        <v>149</v>
      </c>
      <c r="B95" s="195" t="s">
        <v>173</v>
      </c>
      <c r="C95" s="97" t="s">
        <v>174</v>
      </c>
      <c r="D95" s="120" t="s">
        <v>24</v>
      </c>
      <c r="E95" s="120" t="s">
        <v>24</v>
      </c>
      <c r="F95" s="138" t="str">
        <f>'1'!Z91</f>
        <v>нд</v>
      </c>
      <c r="G95" s="120" t="s">
        <v>24</v>
      </c>
      <c r="H95" s="120" t="s">
        <v>24</v>
      </c>
      <c r="I95" s="120" t="s">
        <v>24</v>
      </c>
      <c r="J95" s="120" t="s">
        <v>24</v>
      </c>
      <c r="K95" s="120" t="s">
        <v>24</v>
      </c>
      <c r="L95" s="120" t="s">
        <v>24</v>
      </c>
      <c r="M95" s="120" t="s">
        <v>24</v>
      </c>
      <c r="N95" s="120" t="s">
        <v>24</v>
      </c>
    </row>
    <row r="96" spans="1:14" ht="15.75" x14ac:dyDescent="0.2">
      <c r="A96" s="194" t="s">
        <v>150</v>
      </c>
      <c r="B96" s="195" t="s">
        <v>472</v>
      </c>
      <c r="C96" s="97" t="s">
        <v>481</v>
      </c>
      <c r="D96" s="120" t="s">
        <v>24</v>
      </c>
      <c r="E96" s="120" t="s">
        <v>24</v>
      </c>
      <c r="F96" s="138" t="str">
        <f>'1'!Z92</f>
        <v>нд</v>
      </c>
      <c r="G96" s="120" t="s">
        <v>24</v>
      </c>
      <c r="H96" s="120" t="s">
        <v>24</v>
      </c>
      <c r="I96" s="120" t="s">
        <v>24</v>
      </c>
      <c r="J96" s="120" t="s">
        <v>24</v>
      </c>
      <c r="K96" s="120" t="s">
        <v>24</v>
      </c>
      <c r="L96" s="120" t="s">
        <v>24</v>
      </c>
      <c r="M96" s="120" t="s">
        <v>24</v>
      </c>
      <c r="N96" s="120" t="s">
        <v>24</v>
      </c>
    </row>
    <row r="97" spans="1:14" ht="15.75" x14ac:dyDescent="0.2">
      <c r="A97" s="194" t="s">
        <v>151</v>
      </c>
      <c r="B97" s="195" t="s">
        <v>500</v>
      </c>
      <c r="C97" s="194" t="s">
        <v>501</v>
      </c>
      <c r="D97" s="120" t="s">
        <v>24</v>
      </c>
      <c r="E97" s="120" t="s">
        <v>24</v>
      </c>
      <c r="F97" s="138" t="str">
        <f>'1'!Z93</f>
        <v>нд</v>
      </c>
      <c r="G97" s="120" t="s">
        <v>24</v>
      </c>
      <c r="H97" s="120" t="s">
        <v>24</v>
      </c>
      <c r="I97" s="120" t="s">
        <v>24</v>
      </c>
      <c r="J97" s="120" t="s">
        <v>24</v>
      </c>
      <c r="K97" s="120" t="s">
        <v>24</v>
      </c>
      <c r="L97" s="120" t="s">
        <v>24</v>
      </c>
      <c r="M97" s="120" t="s">
        <v>24</v>
      </c>
      <c r="N97" s="120" t="s">
        <v>24</v>
      </c>
    </row>
    <row r="98" spans="1:14" ht="78.75" x14ac:dyDescent="0.2">
      <c r="A98" s="194" t="s">
        <v>152</v>
      </c>
      <c r="B98" s="195" t="s">
        <v>502</v>
      </c>
      <c r="C98" s="194" t="s">
        <v>503</v>
      </c>
      <c r="D98" s="120" t="s">
        <v>24</v>
      </c>
      <c r="E98" s="120" t="s">
        <v>24</v>
      </c>
      <c r="F98" s="138" t="str">
        <f>'1'!Z94</f>
        <v>нд</v>
      </c>
      <c r="G98" s="120" t="s">
        <v>24</v>
      </c>
      <c r="H98" s="120" t="s">
        <v>24</v>
      </c>
      <c r="I98" s="120" t="s">
        <v>24</v>
      </c>
      <c r="J98" s="120" t="s">
        <v>24</v>
      </c>
      <c r="K98" s="120" t="s">
        <v>24</v>
      </c>
      <c r="L98" s="120" t="s">
        <v>24</v>
      </c>
      <c r="M98" s="120" t="s">
        <v>24</v>
      </c>
      <c r="N98" s="120" t="s">
        <v>24</v>
      </c>
    </row>
    <row r="99" spans="1:14" ht="31.5" x14ac:dyDescent="0.2">
      <c r="A99" s="194" t="s">
        <v>153</v>
      </c>
      <c r="B99" s="195" t="s">
        <v>504</v>
      </c>
      <c r="C99" s="194" t="s">
        <v>505</v>
      </c>
      <c r="D99" s="120" t="s">
        <v>24</v>
      </c>
      <c r="E99" s="120" t="s">
        <v>24</v>
      </c>
      <c r="F99" s="138" t="str">
        <f>'1'!Z95</f>
        <v>нд</v>
      </c>
      <c r="G99" s="120" t="s">
        <v>24</v>
      </c>
      <c r="H99" s="120" t="s">
        <v>24</v>
      </c>
      <c r="I99" s="120" t="s">
        <v>24</v>
      </c>
      <c r="J99" s="120" t="s">
        <v>24</v>
      </c>
      <c r="K99" s="120" t="s">
        <v>24</v>
      </c>
      <c r="L99" s="120" t="s">
        <v>24</v>
      </c>
      <c r="M99" s="120" t="s">
        <v>24</v>
      </c>
      <c r="N99" s="120" t="s">
        <v>24</v>
      </c>
    </row>
    <row r="100" spans="1:14" ht="31.5" x14ac:dyDescent="0.2">
      <c r="A100" s="122" t="s">
        <v>154</v>
      </c>
      <c r="B100" s="125" t="s">
        <v>155</v>
      </c>
      <c r="C100" s="122" t="s">
        <v>23</v>
      </c>
      <c r="D100" s="138">
        <f>SUM(D101:D102)</f>
        <v>0</v>
      </c>
      <c r="E100" s="138">
        <f>SUM(E101:E102)</f>
        <v>0</v>
      </c>
      <c r="F100" s="138">
        <f>'1'!Z96</f>
        <v>0</v>
      </c>
      <c r="G100" s="138">
        <f t="shared" ref="G100:N100" si="7">SUM(G101:G102)</f>
        <v>0</v>
      </c>
      <c r="H100" s="138">
        <f t="shared" si="7"/>
        <v>0</v>
      </c>
      <c r="I100" s="138">
        <f t="shared" si="7"/>
        <v>0</v>
      </c>
      <c r="J100" s="138">
        <f t="shared" si="7"/>
        <v>0</v>
      </c>
      <c r="K100" s="138">
        <f t="shared" si="7"/>
        <v>0</v>
      </c>
      <c r="L100" s="138">
        <f t="shared" si="7"/>
        <v>0</v>
      </c>
      <c r="M100" s="138">
        <f t="shared" si="7"/>
        <v>0</v>
      </c>
      <c r="N100" s="138">
        <f t="shared" si="7"/>
        <v>0</v>
      </c>
    </row>
    <row r="101" spans="1:14" ht="63" x14ac:dyDescent="0.2">
      <c r="A101" s="97" t="s">
        <v>156</v>
      </c>
      <c r="B101" s="195" t="s">
        <v>175</v>
      </c>
      <c r="C101" s="97" t="s">
        <v>176</v>
      </c>
      <c r="D101" s="120" t="s">
        <v>24</v>
      </c>
      <c r="E101" s="120" t="s">
        <v>24</v>
      </c>
      <c r="F101" s="138" t="str">
        <f>'1'!Z97</f>
        <v>нд</v>
      </c>
      <c r="G101" s="120" t="s">
        <v>24</v>
      </c>
      <c r="H101" s="120" t="s">
        <v>24</v>
      </c>
      <c r="I101" s="120" t="s">
        <v>24</v>
      </c>
      <c r="J101" s="120" t="s">
        <v>24</v>
      </c>
      <c r="K101" s="120" t="s">
        <v>24</v>
      </c>
      <c r="L101" s="120" t="s">
        <v>24</v>
      </c>
      <c r="M101" s="120" t="s">
        <v>24</v>
      </c>
      <c r="N101" s="120" t="s">
        <v>24</v>
      </c>
    </row>
    <row r="102" spans="1:14" ht="63" x14ac:dyDescent="0.2">
      <c r="A102" s="97" t="s">
        <v>157</v>
      </c>
      <c r="B102" s="195" t="s">
        <v>452</v>
      </c>
      <c r="C102" s="120" t="s">
        <v>453</v>
      </c>
      <c r="D102" s="120" t="s">
        <v>24</v>
      </c>
      <c r="E102" s="120" t="s">
        <v>24</v>
      </c>
      <c r="F102" s="138" t="str">
        <f>'1'!Z98</f>
        <v>нд</v>
      </c>
      <c r="G102" s="120" t="s">
        <v>24</v>
      </c>
      <c r="H102" s="120" t="s">
        <v>24</v>
      </c>
      <c r="I102" s="120" t="s">
        <v>24</v>
      </c>
      <c r="J102" s="120" t="s">
        <v>24</v>
      </c>
      <c r="K102" s="120" t="s">
        <v>24</v>
      </c>
      <c r="L102" s="120" t="s">
        <v>24</v>
      </c>
      <c r="M102" s="120" t="s">
        <v>24</v>
      </c>
      <c r="N102" s="120" t="s">
        <v>24</v>
      </c>
    </row>
    <row r="103" spans="1:14" ht="47.25" x14ac:dyDescent="0.2">
      <c r="A103" s="122" t="s">
        <v>158</v>
      </c>
      <c r="B103" s="125" t="s">
        <v>159</v>
      </c>
      <c r="C103" s="122" t="s">
        <v>23</v>
      </c>
      <c r="D103" s="138">
        <f>SUM(D108:D114)</f>
        <v>0</v>
      </c>
      <c r="E103" s="138">
        <f t="shared" ref="E103:N103" si="8">SUM(E108:E114)</f>
        <v>0</v>
      </c>
      <c r="F103" s="138">
        <f>'1'!Z99</f>
        <v>120</v>
      </c>
      <c r="G103" s="138">
        <f t="shared" si="8"/>
        <v>0</v>
      </c>
      <c r="H103" s="138">
        <f t="shared" si="8"/>
        <v>0</v>
      </c>
      <c r="I103" s="138">
        <f t="shared" si="8"/>
        <v>0</v>
      </c>
      <c r="J103" s="138">
        <f t="shared" si="8"/>
        <v>0</v>
      </c>
      <c r="K103" s="138">
        <f t="shared" si="8"/>
        <v>0</v>
      </c>
      <c r="L103" s="138">
        <f t="shared" si="8"/>
        <v>0</v>
      </c>
      <c r="M103" s="138">
        <f t="shared" si="8"/>
        <v>0</v>
      </c>
      <c r="N103" s="138">
        <f t="shared" si="8"/>
        <v>0</v>
      </c>
    </row>
    <row r="104" spans="1:14" ht="31.5" x14ac:dyDescent="0.2">
      <c r="A104" s="97" t="s">
        <v>160</v>
      </c>
      <c r="B104" s="195" t="s">
        <v>454</v>
      </c>
      <c r="C104" s="97" t="s">
        <v>458</v>
      </c>
      <c r="D104" s="120" t="s">
        <v>24</v>
      </c>
      <c r="E104" s="120" t="s">
        <v>24</v>
      </c>
      <c r="F104" s="138" t="str">
        <f>'1'!Z100</f>
        <v>нд</v>
      </c>
      <c r="G104" s="120" t="s">
        <v>24</v>
      </c>
      <c r="H104" s="120" t="s">
        <v>24</v>
      </c>
      <c r="I104" s="120" t="s">
        <v>24</v>
      </c>
      <c r="J104" s="120" t="s">
        <v>24</v>
      </c>
      <c r="K104" s="120" t="s">
        <v>24</v>
      </c>
      <c r="L104" s="120" t="s">
        <v>24</v>
      </c>
      <c r="M104" s="120" t="s">
        <v>24</v>
      </c>
      <c r="N104" s="120" t="s">
        <v>24</v>
      </c>
    </row>
    <row r="105" spans="1:14" ht="47.25" x14ac:dyDescent="0.2">
      <c r="A105" s="97" t="s">
        <v>161</v>
      </c>
      <c r="B105" s="195" t="s">
        <v>455</v>
      </c>
      <c r="C105" s="97" t="s">
        <v>459</v>
      </c>
      <c r="D105" s="120" t="s">
        <v>24</v>
      </c>
      <c r="E105" s="120" t="s">
        <v>24</v>
      </c>
      <c r="F105" s="138" t="str">
        <f>'1'!Z101</f>
        <v>нд</v>
      </c>
      <c r="G105" s="120" t="s">
        <v>24</v>
      </c>
      <c r="H105" s="120" t="s">
        <v>24</v>
      </c>
      <c r="I105" s="120" t="s">
        <v>24</v>
      </c>
      <c r="J105" s="120" t="s">
        <v>24</v>
      </c>
      <c r="K105" s="120" t="s">
        <v>24</v>
      </c>
      <c r="L105" s="120" t="s">
        <v>24</v>
      </c>
      <c r="M105" s="120" t="s">
        <v>24</v>
      </c>
      <c r="N105" s="120" t="s">
        <v>24</v>
      </c>
    </row>
    <row r="106" spans="1:14" ht="47.25" x14ac:dyDescent="0.2">
      <c r="A106" s="97" t="s">
        <v>162</v>
      </c>
      <c r="B106" s="195" t="s">
        <v>177</v>
      </c>
      <c r="C106" s="97" t="s">
        <v>178</v>
      </c>
      <c r="D106" s="120" t="s">
        <v>24</v>
      </c>
      <c r="E106" s="120" t="s">
        <v>24</v>
      </c>
      <c r="F106" s="138" t="str">
        <f>'1'!Z102</f>
        <v>нд</v>
      </c>
      <c r="G106" s="120" t="s">
        <v>24</v>
      </c>
      <c r="H106" s="120" t="s">
        <v>24</v>
      </c>
      <c r="I106" s="120" t="s">
        <v>24</v>
      </c>
      <c r="J106" s="120" t="s">
        <v>24</v>
      </c>
      <c r="K106" s="120" t="s">
        <v>24</v>
      </c>
      <c r="L106" s="120" t="s">
        <v>24</v>
      </c>
      <c r="M106" s="120" t="s">
        <v>24</v>
      </c>
      <c r="N106" s="120" t="s">
        <v>24</v>
      </c>
    </row>
    <row r="107" spans="1:14" ht="31.5" x14ac:dyDescent="0.2">
      <c r="A107" s="97" t="s">
        <v>456</v>
      </c>
      <c r="B107" s="195" t="s">
        <v>466</v>
      </c>
      <c r="C107" s="97" t="s">
        <v>469</v>
      </c>
      <c r="D107" s="120" t="s">
        <v>24</v>
      </c>
      <c r="E107" s="120" t="s">
        <v>24</v>
      </c>
      <c r="F107" s="138" t="str">
        <f>'1'!Z103</f>
        <v>нд</v>
      </c>
      <c r="G107" s="120" t="s">
        <v>24</v>
      </c>
      <c r="H107" s="120" t="s">
        <v>24</v>
      </c>
      <c r="I107" s="120" t="s">
        <v>24</v>
      </c>
      <c r="J107" s="120" t="s">
        <v>24</v>
      </c>
      <c r="K107" s="120" t="s">
        <v>24</v>
      </c>
      <c r="L107" s="120" t="s">
        <v>24</v>
      </c>
      <c r="M107" s="120" t="s">
        <v>24</v>
      </c>
      <c r="N107" s="120" t="s">
        <v>24</v>
      </c>
    </row>
    <row r="108" spans="1:14" ht="15.75" x14ac:dyDescent="0.2">
      <c r="A108" s="97" t="s">
        <v>457</v>
      </c>
      <c r="B108" s="195" t="s">
        <v>467</v>
      </c>
      <c r="C108" s="97" t="s">
        <v>470</v>
      </c>
      <c r="D108" s="120" t="s">
        <v>24</v>
      </c>
      <c r="E108" s="120" t="s">
        <v>24</v>
      </c>
      <c r="F108" s="138" t="str">
        <f>'1'!Z104</f>
        <v>нд</v>
      </c>
      <c r="G108" s="120" t="s">
        <v>24</v>
      </c>
      <c r="H108" s="120" t="s">
        <v>24</v>
      </c>
      <c r="I108" s="120" t="s">
        <v>24</v>
      </c>
      <c r="J108" s="120" t="s">
        <v>24</v>
      </c>
      <c r="K108" s="120" t="s">
        <v>24</v>
      </c>
      <c r="L108" s="120" t="s">
        <v>24</v>
      </c>
      <c r="M108" s="120" t="s">
        <v>24</v>
      </c>
      <c r="N108" s="120" t="s">
        <v>24</v>
      </c>
    </row>
    <row r="109" spans="1:14" ht="15.75" x14ac:dyDescent="0.2">
      <c r="A109" s="97" t="s">
        <v>464</v>
      </c>
      <c r="B109" s="195" t="s">
        <v>468</v>
      </c>
      <c r="C109" s="97" t="s">
        <v>471</v>
      </c>
      <c r="D109" s="120" t="s">
        <v>24</v>
      </c>
      <c r="E109" s="120" t="s">
        <v>24</v>
      </c>
      <c r="F109" s="138" t="str">
        <f>'1'!Z105</f>
        <v>нд</v>
      </c>
      <c r="G109" s="120" t="s">
        <v>24</v>
      </c>
      <c r="H109" s="120" t="s">
        <v>24</v>
      </c>
      <c r="I109" s="120" t="s">
        <v>24</v>
      </c>
      <c r="J109" s="120" t="s">
        <v>24</v>
      </c>
      <c r="K109" s="120" t="s">
        <v>24</v>
      </c>
      <c r="L109" s="120" t="s">
        <v>24</v>
      </c>
      <c r="M109" s="120" t="s">
        <v>24</v>
      </c>
      <c r="N109" s="120" t="s">
        <v>24</v>
      </c>
    </row>
    <row r="110" spans="1:14" ht="15.75" x14ac:dyDescent="0.2">
      <c r="A110" s="97" t="s">
        <v>465</v>
      </c>
      <c r="B110" s="195" t="s">
        <v>506</v>
      </c>
      <c r="C110" s="194" t="s">
        <v>507</v>
      </c>
      <c r="D110" s="120" t="s">
        <v>24</v>
      </c>
      <c r="E110" s="120" t="s">
        <v>24</v>
      </c>
      <c r="F110" s="138" t="str">
        <f>'1'!Z106</f>
        <v>нд</v>
      </c>
      <c r="G110" s="120" t="s">
        <v>24</v>
      </c>
      <c r="H110" s="120" t="s">
        <v>24</v>
      </c>
      <c r="I110" s="120" t="s">
        <v>24</v>
      </c>
      <c r="J110" s="120" t="s">
        <v>24</v>
      </c>
      <c r="K110" s="120" t="s">
        <v>24</v>
      </c>
      <c r="L110" s="120" t="s">
        <v>24</v>
      </c>
      <c r="M110" s="120" t="s">
        <v>24</v>
      </c>
      <c r="N110" s="120" t="s">
        <v>24</v>
      </c>
    </row>
    <row r="111" spans="1:14" ht="15.75" x14ac:dyDescent="0.2">
      <c r="A111" s="97" t="s">
        <v>508</v>
      </c>
      <c r="B111" s="195" t="s">
        <v>509</v>
      </c>
      <c r="C111" s="194" t="s">
        <v>510</v>
      </c>
      <c r="D111" s="120" t="s">
        <v>24</v>
      </c>
      <c r="E111" s="120" t="s">
        <v>24</v>
      </c>
      <c r="F111" s="138" t="str">
        <f>'1'!Z107</f>
        <v>нд</v>
      </c>
      <c r="G111" s="120" t="s">
        <v>24</v>
      </c>
      <c r="H111" s="120" t="s">
        <v>24</v>
      </c>
      <c r="I111" s="120" t="s">
        <v>24</v>
      </c>
      <c r="J111" s="120" t="s">
        <v>24</v>
      </c>
      <c r="K111" s="120" t="s">
        <v>24</v>
      </c>
      <c r="L111" s="120" t="s">
        <v>24</v>
      </c>
      <c r="M111" s="120" t="s">
        <v>24</v>
      </c>
      <c r="N111" s="120" t="s">
        <v>24</v>
      </c>
    </row>
    <row r="112" spans="1:14" ht="31.5" x14ac:dyDescent="0.2">
      <c r="A112" s="97" t="s">
        <v>511</v>
      </c>
      <c r="B112" s="195" t="s">
        <v>512</v>
      </c>
      <c r="C112" s="194" t="s">
        <v>513</v>
      </c>
      <c r="D112" s="120" t="s">
        <v>24</v>
      </c>
      <c r="E112" s="120" t="s">
        <v>24</v>
      </c>
      <c r="F112" s="138" t="str">
        <f>'1'!Z108</f>
        <v>нд</v>
      </c>
      <c r="G112" s="120" t="s">
        <v>24</v>
      </c>
      <c r="H112" s="120" t="s">
        <v>24</v>
      </c>
      <c r="I112" s="120" t="s">
        <v>24</v>
      </c>
      <c r="J112" s="120" t="s">
        <v>24</v>
      </c>
      <c r="K112" s="120" t="s">
        <v>24</v>
      </c>
      <c r="L112" s="120" t="s">
        <v>24</v>
      </c>
      <c r="M112" s="120" t="s">
        <v>24</v>
      </c>
      <c r="N112" s="120" t="s">
        <v>24</v>
      </c>
    </row>
    <row r="113" spans="1:14" ht="94.5" x14ac:dyDescent="0.2">
      <c r="A113" s="97" t="s">
        <v>514</v>
      </c>
      <c r="B113" s="195" t="s">
        <v>515</v>
      </c>
      <c r="C113" s="194" t="s">
        <v>516</v>
      </c>
      <c r="D113" s="120" t="s">
        <v>24</v>
      </c>
      <c r="E113" s="120" t="s">
        <v>24</v>
      </c>
      <c r="F113" s="138" t="str">
        <f>'1'!Z109</f>
        <v>нд</v>
      </c>
      <c r="G113" s="120" t="s">
        <v>24</v>
      </c>
      <c r="H113" s="120" t="s">
        <v>24</v>
      </c>
      <c r="I113" s="120" t="s">
        <v>24</v>
      </c>
      <c r="J113" s="120" t="s">
        <v>24</v>
      </c>
      <c r="K113" s="120" t="s">
        <v>24</v>
      </c>
      <c r="L113" s="120" t="s">
        <v>24</v>
      </c>
      <c r="M113" s="120" t="s">
        <v>24</v>
      </c>
      <c r="N113" s="120" t="s">
        <v>24</v>
      </c>
    </row>
    <row r="114" spans="1:14" ht="31.5" x14ac:dyDescent="0.2">
      <c r="A114" s="97" t="s">
        <v>517</v>
      </c>
      <c r="B114" s="195" t="s">
        <v>518</v>
      </c>
      <c r="C114" s="194" t="s">
        <v>519</v>
      </c>
      <c r="D114" s="120" t="s">
        <v>24</v>
      </c>
      <c r="E114" s="120" t="s">
        <v>24</v>
      </c>
      <c r="F114" s="138">
        <f>'1'!Z110</f>
        <v>120</v>
      </c>
      <c r="G114" s="120" t="s">
        <v>24</v>
      </c>
      <c r="H114" s="120" t="s">
        <v>24</v>
      </c>
      <c r="I114" s="120" t="s">
        <v>24</v>
      </c>
      <c r="J114" s="120" t="s">
        <v>24</v>
      </c>
      <c r="K114" s="120" t="s">
        <v>24</v>
      </c>
      <c r="L114" s="120" t="s">
        <v>24</v>
      </c>
      <c r="M114" s="120" t="s">
        <v>24</v>
      </c>
      <c r="N114" s="120" t="s">
        <v>24</v>
      </c>
    </row>
  </sheetData>
  <autoFilter ref="A19:Z114"/>
  <mergeCells count="17">
    <mergeCell ref="A13:N13"/>
    <mergeCell ref="A4:N4"/>
    <mergeCell ref="A5:N5"/>
    <mergeCell ref="A7:N7"/>
    <mergeCell ref="A10:N10"/>
    <mergeCell ref="A11:N11"/>
    <mergeCell ref="N15:N16"/>
    <mergeCell ref="A14:N14"/>
    <mergeCell ref="A15:A18"/>
    <mergeCell ref="B15:B18"/>
    <mergeCell ref="C15:C18"/>
    <mergeCell ref="D15:D16"/>
    <mergeCell ref="E15:E16"/>
    <mergeCell ref="F15:F16"/>
    <mergeCell ref="G15:H16"/>
    <mergeCell ref="I15:K16"/>
    <mergeCell ref="L15:M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12"/>
  <sheetViews>
    <sheetView topLeftCell="U1" zoomScale="80" zoomScaleNormal="80" workbookViewId="0">
      <selection activeCell="AR2" sqref="AR2"/>
    </sheetView>
  </sheetViews>
  <sheetFormatPr defaultRowHeight="15.75" x14ac:dyDescent="0.25"/>
  <cols>
    <col min="1" max="1" width="13.28515625" style="149" customWidth="1"/>
    <col min="2" max="2" width="71.28515625" style="149" customWidth="1"/>
    <col min="3" max="3" width="15.85546875" style="149" customWidth="1"/>
    <col min="4" max="4" width="25.140625" style="150" customWidth="1"/>
    <col min="5" max="5" width="20.140625" style="150" customWidth="1"/>
    <col min="6" max="6" width="8.7109375" style="150" customWidth="1"/>
    <col min="7" max="10" width="6.85546875" style="150" customWidth="1"/>
    <col min="11" max="12" width="10.85546875" style="150" customWidth="1"/>
    <col min="13" max="13" width="19.7109375" style="150" customWidth="1"/>
    <col min="14" max="20" width="9.140625" style="150" customWidth="1"/>
    <col min="21" max="21" width="20.42578125" style="150" customWidth="1"/>
    <col min="22" max="22" width="10.7109375" style="150" customWidth="1"/>
    <col min="23" max="26" width="6.85546875" style="150" customWidth="1"/>
    <col min="27" max="28" width="7.140625" style="150" customWidth="1"/>
    <col min="29" max="29" width="16.7109375" style="150" customWidth="1"/>
    <col min="30" max="34" width="8.5703125" style="150" customWidth="1"/>
    <col min="35" max="36" width="13.7109375" style="150" customWidth="1"/>
    <col min="37" max="37" width="16.7109375" style="150" customWidth="1"/>
    <col min="38" max="38" width="11.42578125" style="150" customWidth="1"/>
    <col min="39" max="42" width="8.5703125" style="150" customWidth="1"/>
    <col min="43" max="44" width="13.7109375" style="150" customWidth="1"/>
    <col min="45" max="45" width="4.28515625" style="149" customWidth="1"/>
    <col min="46" max="46" width="4.42578125" style="149" customWidth="1"/>
    <col min="47" max="47" width="5.140625" style="149" customWidth="1"/>
    <col min="48" max="48" width="5.7109375" style="149" customWidth="1"/>
    <col min="49" max="49" width="6.28515625" style="149" customWidth="1"/>
    <col min="50" max="50" width="6.5703125" style="149" customWidth="1"/>
    <col min="51" max="51" width="6.28515625" style="149" customWidth="1"/>
    <col min="52" max="53" width="5.7109375" style="149" customWidth="1"/>
    <col min="54" max="54" width="14.7109375" style="149" customWidth="1"/>
    <col min="55" max="64" width="5.7109375" style="149" customWidth="1"/>
    <col min="65" max="216" width="9.140625" style="149"/>
    <col min="217" max="217" width="13.28515625" style="149" customWidth="1"/>
    <col min="218" max="218" width="36" style="149" customWidth="1"/>
    <col min="219" max="219" width="15.85546875" style="149" customWidth="1"/>
    <col min="220" max="220" width="20.140625" style="149" customWidth="1"/>
    <col min="221" max="221" width="25.140625" style="149" customWidth="1"/>
    <col min="222" max="222" width="21.5703125" style="149" customWidth="1"/>
    <col min="223" max="223" width="10.5703125" style="149" customWidth="1"/>
    <col min="224" max="228" width="6.5703125" style="149" customWidth="1"/>
    <col min="229" max="229" width="22.85546875" style="149" customWidth="1"/>
    <col min="230" max="230" width="10" style="149" customWidth="1"/>
    <col min="231" max="234" width="6.85546875" style="149" customWidth="1"/>
    <col min="235" max="235" width="7.5703125" style="149" customWidth="1"/>
    <col min="236" max="236" width="20.140625" style="149" customWidth="1"/>
    <col min="237" max="237" width="10" style="149" customWidth="1"/>
    <col min="238" max="241" width="6.85546875" style="149" customWidth="1"/>
    <col min="242" max="242" width="7.28515625" style="149" customWidth="1"/>
    <col min="243" max="243" width="22.85546875" style="149" customWidth="1"/>
    <col min="244" max="244" width="10" style="149" customWidth="1"/>
    <col min="245" max="248" width="6.85546875" style="149" customWidth="1"/>
    <col min="249" max="249" width="7.5703125" style="149" customWidth="1"/>
    <col min="250" max="250" width="20.140625" style="149" customWidth="1"/>
    <col min="251" max="251" width="8.7109375" style="149" customWidth="1"/>
    <col min="252" max="255" width="6.85546875" style="149" customWidth="1"/>
    <col min="256" max="256" width="10.85546875" style="149" customWidth="1"/>
    <col min="257" max="257" width="20.85546875" style="149" customWidth="1"/>
    <col min="258" max="270" width="9.140625" style="149" customWidth="1"/>
    <col min="271" max="271" width="20.42578125" style="149" customWidth="1"/>
    <col min="272" max="272" width="11.85546875" style="149" customWidth="1"/>
    <col min="273" max="276" width="6.85546875" style="149" customWidth="1"/>
    <col min="277" max="277" width="8.140625" style="149" customWidth="1"/>
    <col min="278" max="278" width="13.7109375" style="149" customWidth="1"/>
    <col min="279" max="279" width="10.7109375" style="149" customWidth="1"/>
    <col min="280" max="283" width="6.85546875" style="149" customWidth="1"/>
    <col min="284" max="284" width="7.140625" style="149" customWidth="1"/>
    <col min="285" max="285" width="21.42578125" style="149" customWidth="1"/>
    <col min="286" max="291" width="8.5703125" style="149" customWidth="1"/>
    <col min="292" max="292" width="16.7109375" style="149" customWidth="1"/>
    <col min="293" max="297" width="8.5703125" style="149" customWidth="1"/>
    <col min="298" max="298" width="13.7109375" style="149" customWidth="1"/>
    <col min="299" max="299" width="19" style="149" customWidth="1"/>
    <col min="300" max="300" width="4.7109375" style="149" customWidth="1"/>
    <col min="301" max="301" width="4.28515625" style="149" customWidth="1"/>
    <col min="302" max="302" width="4.42578125" style="149" customWidth="1"/>
    <col min="303" max="303" width="5.140625" style="149" customWidth="1"/>
    <col min="304" max="304" width="5.7109375" style="149" customWidth="1"/>
    <col min="305" max="305" width="6.28515625" style="149" customWidth="1"/>
    <col min="306" max="306" width="6.5703125" style="149" customWidth="1"/>
    <col min="307" max="307" width="6.28515625" style="149" customWidth="1"/>
    <col min="308" max="309" width="5.7109375" style="149" customWidth="1"/>
    <col min="310" max="310" width="14.7109375" style="149" customWidth="1"/>
    <col min="311" max="320" width="5.7109375" style="149" customWidth="1"/>
    <col min="321" max="472" width="9.140625" style="149"/>
    <col min="473" max="473" width="13.28515625" style="149" customWidth="1"/>
    <col min="474" max="474" width="36" style="149" customWidth="1"/>
    <col min="475" max="475" width="15.85546875" style="149" customWidth="1"/>
    <col min="476" max="476" width="20.140625" style="149" customWidth="1"/>
    <col min="477" max="477" width="25.140625" style="149" customWidth="1"/>
    <col min="478" max="478" width="21.5703125" style="149" customWidth="1"/>
    <col min="479" max="479" width="10.5703125" style="149" customWidth="1"/>
    <col min="480" max="484" width="6.5703125" style="149" customWidth="1"/>
    <col min="485" max="485" width="22.85546875" style="149" customWidth="1"/>
    <col min="486" max="486" width="10" style="149" customWidth="1"/>
    <col min="487" max="490" width="6.85546875" style="149" customWidth="1"/>
    <col min="491" max="491" width="7.5703125" style="149" customWidth="1"/>
    <col min="492" max="492" width="20.140625" style="149" customWidth="1"/>
    <col min="493" max="493" width="10" style="149" customWidth="1"/>
    <col min="494" max="497" width="6.85546875" style="149" customWidth="1"/>
    <col min="498" max="498" width="7.28515625" style="149" customWidth="1"/>
    <col min="499" max="499" width="22.85546875" style="149" customWidth="1"/>
    <col min="500" max="500" width="10" style="149" customWidth="1"/>
    <col min="501" max="504" width="6.85546875" style="149" customWidth="1"/>
    <col min="505" max="505" width="7.5703125" style="149" customWidth="1"/>
    <col min="506" max="506" width="20.140625" style="149" customWidth="1"/>
    <col min="507" max="507" width="8.7109375" style="149" customWidth="1"/>
    <col min="508" max="511" width="6.85546875" style="149" customWidth="1"/>
    <col min="512" max="512" width="10.85546875" style="149" customWidth="1"/>
    <col min="513" max="513" width="20.85546875" style="149" customWidth="1"/>
    <col min="514" max="526" width="9.140625" style="149" customWidth="1"/>
    <col min="527" max="527" width="20.42578125" style="149" customWidth="1"/>
    <col min="528" max="528" width="11.85546875" style="149" customWidth="1"/>
    <col min="529" max="532" width="6.85546875" style="149" customWidth="1"/>
    <col min="533" max="533" width="8.140625" style="149" customWidth="1"/>
    <col min="534" max="534" width="13.7109375" style="149" customWidth="1"/>
    <col min="535" max="535" width="10.7109375" style="149" customWidth="1"/>
    <col min="536" max="539" width="6.85546875" style="149" customWidth="1"/>
    <col min="540" max="540" width="7.140625" style="149" customWidth="1"/>
    <col min="541" max="541" width="21.42578125" style="149" customWidth="1"/>
    <col min="542" max="547" width="8.5703125" style="149" customWidth="1"/>
    <col min="548" max="548" width="16.7109375" style="149" customWidth="1"/>
    <col min="549" max="553" width="8.5703125" style="149" customWidth="1"/>
    <col min="554" max="554" width="13.7109375" style="149" customWidth="1"/>
    <col min="555" max="555" width="19" style="149" customWidth="1"/>
    <col min="556" max="556" width="4.7109375" style="149" customWidth="1"/>
    <col min="557" max="557" width="4.28515625" style="149" customWidth="1"/>
    <col min="558" max="558" width="4.42578125" style="149" customWidth="1"/>
    <col min="559" max="559" width="5.140625" style="149" customWidth="1"/>
    <col min="560" max="560" width="5.7109375" style="149" customWidth="1"/>
    <col min="561" max="561" width="6.28515625" style="149" customWidth="1"/>
    <col min="562" max="562" width="6.5703125" style="149" customWidth="1"/>
    <col min="563" max="563" width="6.28515625" style="149" customWidth="1"/>
    <col min="564" max="565" width="5.7109375" style="149" customWidth="1"/>
    <col min="566" max="566" width="14.7109375" style="149" customWidth="1"/>
    <col min="567" max="576" width="5.7109375" style="149" customWidth="1"/>
    <col min="577" max="728" width="9.140625" style="149"/>
    <col min="729" max="729" width="13.28515625" style="149" customWidth="1"/>
    <col min="730" max="730" width="36" style="149" customWidth="1"/>
    <col min="731" max="731" width="15.85546875" style="149" customWidth="1"/>
    <col min="732" max="732" width="20.140625" style="149" customWidth="1"/>
    <col min="733" max="733" width="25.140625" style="149" customWidth="1"/>
    <col min="734" max="734" width="21.5703125" style="149" customWidth="1"/>
    <col min="735" max="735" width="10.5703125" style="149" customWidth="1"/>
    <col min="736" max="740" width="6.5703125" style="149" customWidth="1"/>
    <col min="741" max="741" width="22.85546875" style="149" customWidth="1"/>
    <col min="742" max="742" width="10" style="149" customWidth="1"/>
    <col min="743" max="746" width="6.85546875" style="149" customWidth="1"/>
    <col min="747" max="747" width="7.5703125" style="149" customWidth="1"/>
    <col min="748" max="748" width="20.140625" style="149" customWidth="1"/>
    <col min="749" max="749" width="10" style="149" customWidth="1"/>
    <col min="750" max="753" width="6.85546875" style="149" customWidth="1"/>
    <col min="754" max="754" width="7.28515625" style="149" customWidth="1"/>
    <col min="755" max="755" width="22.85546875" style="149" customWidth="1"/>
    <col min="756" max="756" width="10" style="149" customWidth="1"/>
    <col min="757" max="760" width="6.85546875" style="149" customWidth="1"/>
    <col min="761" max="761" width="7.5703125" style="149" customWidth="1"/>
    <col min="762" max="762" width="20.140625" style="149" customWidth="1"/>
    <col min="763" max="763" width="8.7109375" style="149" customWidth="1"/>
    <col min="764" max="767" width="6.85546875" style="149" customWidth="1"/>
    <col min="768" max="768" width="10.85546875" style="149" customWidth="1"/>
    <col min="769" max="769" width="20.85546875" style="149" customWidth="1"/>
    <col min="770" max="782" width="9.140625" style="149" customWidth="1"/>
    <col min="783" max="783" width="20.42578125" style="149" customWidth="1"/>
    <col min="784" max="784" width="11.85546875" style="149" customWidth="1"/>
    <col min="785" max="788" width="6.85546875" style="149" customWidth="1"/>
    <col min="789" max="789" width="8.140625" style="149" customWidth="1"/>
    <col min="790" max="790" width="13.7109375" style="149" customWidth="1"/>
    <col min="791" max="791" width="10.7109375" style="149" customWidth="1"/>
    <col min="792" max="795" width="6.85546875" style="149" customWidth="1"/>
    <col min="796" max="796" width="7.140625" style="149" customWidth="1"/>
    <col min="797" max="797" width="21.42578125" style="149" customWidth="1"/>
    <col min="798" max="803" width="8.5703125" style="149" customWidth="1"/>
    <col min="804" max="804" width="16.7109375" style="149" customWidth="1"/>
    <col min="805" max="809" width="8.5703125" style="149" customWidth="1"/>
    <col min="810" max="810" width="13.7109375" style="149" customWidth="1"/>
    <col min="811" max="811" width="19" style="149" customWidth="1"/>
    <col min="812" max="812" width="4.7109375" style="149" customWidth="1"/>
    <col min="813" max="813" width="4.28515625" style="149" customWidth="1"/>
    <col min="814" max="814" width="4.42578125" style="149" customWidth="1"/>
    <col min="815" max="815" width="5.140625" style="149" customWidth="1"/>
    <col min="816" max="816" width="5.7109375" style="149" customWidth="1"/>
    <col min="817" max="817" width="6.28515625" style="149" customWidth="1"/>
    <col min="818" max="818" width="6.5703125" style="149" customWidth="1"/>
    <col min="819" max="819" width="6.28515625" style="149" customWidth="1"/>
    <col min="820" max="821" width="5.7109375" style="149" customWidth="1"/>
    <col min="822" max="822" width="14.7109375" style="149" customWidth="1"/>
    <col min="823" max="832" width="5.7109375" style="149" customWidth="1"/>
    <col min="833" max="984" width="9.140625" style="149"/>
    <col min="985" max="985" width="13.28515625" style="149" customWidth="1"/>
    <col min="986" max="986" width="36" style="149" customWidth="1"/>
    <col min="987" max="987" width="15.85546875" style="149" customWidth="1"/>
    <col min="988" max="988" width="20.140625" style="149" customWidth="1"/>
    <col min="989" max="989" width="25.140625" style="149" customWidth="1"/>
    <col min="990" max="990" width="21.5703125" style="149" customWidth="1"/>
    <col min="991" max="991" width="10.5703125" style="149" customWidth="1"/>
    <col min="992" max="996" width="6.5703125" style="149" customWidth="1"/>
    <col min="997" max="997" width="22.85546875" style="149" customWidth="1"/>
    <col min="998" max="998" width="10" style="149" customWidth="1"/>
    <col min="999" max="1002" width="6.85546875" style="149" customWidth="1"/>
    <col min="1003" max="1003" width="7.5703125" style="149" customWidth="1"/>
    <col min="1004" max="1004" width="20.140625" style="149" customWidth="1"/>
    <col min="1005" max="1005" width="10" style="149" customWidth="1"/>
    <col min="1006" max="1009" width="6.85546875" style="149" customWidth="1"/>
    <col min="1010" max="1010" width="7.28515625" style="149" customWidth="1"/>
    <col min="1011" max="1011" width="22.85546875" style="149" customWidth="1"/>
    <col min="1012" max="1012" width="10" style="149" customWidth="1"/>
    <col min="1013" max="1016" width="6.85546875" style="149" customWidth="1"/>
    <col min="1017" max="1017" width="7.5703125" style="149" customWidth="1"/>
    <col min="1018" max="1018" width="20.140625" style="149" customWidth="1"/>
    <col min="1019" max="1019" width="8.7109375" style="149" customWidth="1"/>
    <col min="1020" max="1023" width="6.85546875" style="149" customWidth="1"/>
    <col min="1024" max="1024" width="10.85546875" style="149" customWidth="1"/>
    <col min="1025" max="1025" width="20.85546875" style="149" customWidth="1"/>
    <col min="1026" max="1038" width="9.140625" style="149" customWidth="1"/>
    <col min="1039" max="1039" width="20.42578125" style="149" customWidth="1"/>
    <col min="1040" max="1040" width="11.85546875" style="149" customWidth="1"/>
    <col min="1041" max="1044" width="6.85546875" style="149" customWidth="1"/>
    <col min="1045" max="1045" width="8.140625" style="149" customWidth="1"/>
    <col min="1046" max="1046" width="13.7109375" style="149" customWidth="1"/>
    <col min="1047" max="1047" width="10.7109375" style="149" customWidth="1"/>
    <col min="1048" max="1051" width="6.85546875" style="149" customWidth="1"/>
    <col min="1052" max="1052" width="7.140625" style="149" customWidth="1"/>
    <col min="1053" max="1053" width="21.42578125" style="149" customWidth="1"/>
    <col min="1054" max="1059" width="8.5703125" style="149" customWidth="1"/>
    <col min="1060" max="1060" width="16.7109375" style="149" customWidth="1"/>
    <col min="1061" max="1065" width="8.5703125" style="149" customWidth="1"/>
    <col min="1066" max="1066" width="13.7109375" style="149" customWidth="1"/>
    <col min="1067" max="1067" width="19" style="149" customWidth="1"/>
    <col min="1068" max="1068" width="4.7109375" style="149" customWidth="1"/>
    <col min="1069" max="1069" width="4.28515625" style="149" customWidth="1"/>
    <col min="1070" max="1070" width="4.42578125" style="149" customWidth="1"/>
    <col min="1071" max="1071" width="5.140625" style="149" customWidth="1"/>
    <col min="1072" max="1072" width="5.7109375" style="149" customWidth="1"/>
    <col min="1073" max="1073" width="6.28515625" style="149" customWidth="1"/>
    <col min="1074" max="1074" width="6.5703125" style="149" customWidth="1"/>
    <col min="1075" max="1075" width="6.28515625" style="149" customWidth="1"/>
    <col min="1076" max="1077" width="5.7109375" style="149" customWidth="1"/>
    <col min="1078" max="1078" width="14.7109375" style="149" customWidth="1"/>
    <col min="1079" max="1088" width="5.7109375" style="149" customWidth="1"/>
    <col min="1089" max="1240" width="9.140625" style="149"/>
    <col min="1241" max="1241" width="13.28515625" style="149" customWidth="1"/>
    <col min="1242" max="1242" width="36" style="149" customWidth="1"/>
    <col min="1243" max="1243" width="15.85546875" style="149" customWidth="1"/>
    <col min="1244" max="1244" width="20.140625" style="149" customWidth="1"/>
    <col min="1245" max="1245" width="25.140625" style="149" customWidth="1"/>
    <col min="1246" max="1246" width="21.5703125" style="149" customWidth="1"/>
    <col min="1247" max="1247" width="10.5703125" style="149" customWidth="1"/>
    <col min="1248" max="1252" width="6.5703125" style="149" customWidth="1"/>
    <col min="1253" max="1253" width="22.85546875" style="149" customWidth="1"/>
    <col min="1254" max="1254" width="10" style="149" customWidth="1"/>
    <col min="1255" max="1258" width="6.85546875" style="149" customWidth="1"/>
    <col min="1259" max="1259" width="7.5703125" style="149" customWidth="1"/>
    <col min="1260" max="1260" width="20.140625" style="149" customWidth="1"/>
    <col min="1261" max="1261" width="10" style="149" customWidth="1"/>
    <col min="1262" max="1265" width="6.85546875" style="149" customWidth="1"/>
    <col min="1266" max="1266" width="7.28515625" style="149" customWidth="1"/>
    <col min="1267" max="1267" width="22.85546875" style="149" customWidth="1"/>
    <col min="1268" max="1268" width="10" style="149" customWidth="1"/>
    <col min="1269" max="1272" width="6.85546875" style="149" customWidth="1"/>
    <col min="1273" max="1273" width="7.5703125" style="149" customWidth="1"/>
    <col min="1274" max="1274" width="20.140625" style="149" customWidth="1"/>
    <col min="1275" max="1275" width="8.7109375" style="149" customWidth="1"/>
    <col min="1276" max="1279" width="6.85546875" style="149" customWidth="1"/>
    <col min="1280" max="1280" width="10.85546875" style="149" customWidth="1"/>
    <col min="1281" max="1281" width="20.85546875" style="149" customWidth="1"/>
    <col min="1282" max="1294" width="9.140625" style="149" customWidth="1"/>
    <col min="1295" max="1295" width="20.42578125" style="149" customWidth="1"/>
    <col min="1296" max="1296" width="11.85546875" style="149" customWidth="1"/>
    <col min="1297" max="1300" width="6.85546875" style="149" customWidth="1"/>
    <col min="1301" max="1301" width="8.140625" style="149" customWidth="1"/>
    <col min="1302" max="1302" width="13.7109375" style="149" customWidth="1"/>
    <col min="1303" max="1303" width="10.7109375" style="149" customWidth="1"/>
    <col min="1304" max="1307" width="6.85546875" style="149" customWidth="1"/>
    <col min="1308" max="1308" width="7.140625" style="149" customWidth="1"/>
    <col min="1309" max="1309" width="21.42578125" style="149" customWidth="1"/>
    <col min="1310" max="1315" width="8.5703125" style="149" customWidth="1"/>
    <col min="1316" max="1316" width="16.7109375" style="149" customWidth="1"/>
    <col min="1317" max="1321" width="8.5703125" style="149" customWidth="1"/>
    <col min="1322" max="1322" width="13.7109375" style="149" customWidth="1"/>
    <col min="1323" max="1323" width="19" style="149" customWidth="1"/>
    <col min="1324" max="1324" width="4.7109375" style="149" customWidth="1"/>
    <col min="1325" max="1325" width="4.28515625" style="149" customWidth="1"/>
    <col min="1326" max="1326" width="4.42578125" style="149" customWidth="1"/>
    <col min="1327" max="1327" width="5.140625" style="149" customWidth="1"/>
    <col min="1328" max="1328" width="5.7109375" style="149" customWidth="1"/>
    <col min="1329" max="1329" width="6.28515625" style="149" customWidth="1"/>
    <col min="1330" max="1330" width="6.5703125" style="149" customWidth="1"/>
    <col min="1331" max="1331" width="6.28515625" style="149" customWidth="1"/>
    <col min="1332" max="1333" width="5.7109375" style="149" customWidth="1"/>
    <col min="1334" max="1334" width="14.7109375" style="149" customWidth="1"/>
    <col min="1335" max="1344" width="5.7109375" style="149" customWidth="1"/>
    <col min="1345" max="1496" width="9.140625" style="149"/>
    <col min="1497" max="1497" width="13.28515625" style="149" customWidth="1"/>
    <col min="1498" max="1498" width="36" style="149" customWidth="1"/>
    <col min="1499" max="1499" width="15.85546875" style="149" customWidth="1"/>
    <col min="1500" max="1500" width="20.140625" style="149" customWidth="1"/>
    <col min="1501" max="1501" width="25.140625" style="149" customWidth="1"/>
    <col min="1502" max="1502" width="21.5703125" style="149" customWidth="1"/>
    <col min="1503" max="1503" width="10.5703125" style="149" customWidth="1"/>
    <col min="1504" max="1508" width="6.5703125" style="149" customWidth="1"/>
    <col min="1509" max="1509" width="22.85546875" style="149" customWidth="1"/>
    <col min="1510" max="1510" width="10" style="149" customWidth="1"/>
    <col min="1511" max="1514" width="6.85546875" style="149" customWidth="1"/>
    <col min="1515" max="1515" width="7.5703125" style="149" customWidth="1"/>
    <col min="1516" max="1516" width="20.140625" style="149" customWidth="1"/>
    <col min="1517" max="1517" width="10" style="149" customWidth="1"/>
    <col min="1518" max="1521" width="6.85546875" style="149" customWidth="1"/>
    <col min="1522" max="1522" width="7.28515625" style="149" customWidth="1"/>
    <col min="1523" max="1523" width="22.85546875" style="149" customWidth="1"/>
    <col min="1524" max="1524" width="10" style="149" customWidth="1"/>
    <col min="1525" max="1528" width="6.85546875" style="149" customWidth="1"/>
    <col min="1529" max="1529" width="7.5703125" style="149" customWidth="1"/>
    <col min="1530" max="1530" width="20.140625" style="149" customWidth="1"/>
    <col min="1531" max="1531" width="8.7109375" style="149" customWidth="1"/>
    <col min="1532" max="1535" width="6.85546875" style="149" customWidth="1"/>
    <col min="1536" max="1536" width="10.85546875" style="149" customWidth="1"/>
    <col min="1537" max="1537" width="20.85546875" style="149" customWidth="1"/>
    <col min="1538" max="1550" width="9.140625" style="149" customWidth="1"/>
    <col min="1551" max="1551" width="20.42578125" style="149" customWidth="1"/>
    <col min="1552" max="1552" width="11.85546875" style="149" customWidth="1"/>
    <col min="1553" max="1556" width="6.85546875" style="149" customWidth="1"/>
    <col min="1557" max="1557" width="8.140625" style="149" customWidth="1"/>
    <col min="1558" max="1558" width="13.7109375" style="149" customWidth="1"/>
    <col min="1559" max="1559" width="10.7109375" style="149" customWidth="1"/>
    <col min="1560" max="1563" width="6.85546875" style="149" customWidth="1"/>
    <col min="1564" max="1564" width="7.140625" style="149" customWidth="1"/>
    <col min="1565" max="1565" width="21.42578125" style="149" customWidth="1"/>
    <col min="1566" max="1571" width="8.5703125" style="149" customWidth="1"/>
    <col min="1572" max="1572" width="16.7109375" style="149" customWidth="1"/>
    <col min="1573" max="1577" width="8.5703125" style="149" customWidth="1"/>
    <col min="1578" max="1578" width="13.7109375" style="149" customWidth="1"/>
    <col min="1579" max="1579" width="19" style="149" customWidth="1"/>
    <col min="1580" max="1580" width="4.7109375" style="149" customWidth="1"/>
    <col min="1581" max="1581" width="4.28515625" style="149" customWidth="1"/>
    <col min="1582" max="1582" width="4.42578125" style="149" customWidth="1"/>
    <col min="1583" max="1583" width="5.140625" style="149" customWidth="1"/>
    <col min="1584" max="1584" width="5.7109375" style="149" customWidth="1"/>
    <col min="1585" max="1585" width="6.28515625" style="149" customWidth="1"/>
    <col min="1586" max="1586" width="6.5703125" style="149" customWidth="1"/>
    <col min="1587" max="1587" width="6.28515625" style="149" customWidth="1"/>
    <col min="1588" max="1589" width="5.7109375" style="149" customWidth="1"/>
    <col min="1590" max="1590" width="14.7109375" style="149" customWidth="1"/>
    <col min="1591" max="1600" width="5.7109375" style="149" customWidth="1"/>
    <col min="1601" max="1752" width="9.140625" style="149"/>
    <col min="1753" max="1753" width="13.28515625" style="149" customWidth="1"/>
    <col min="1754" max="1754" width="36" style="149" customWidth="1"/>
    <col min="1755" max="1755" width="15.85546875" style="149" customWidth="1"/>
    <col min="1756" max="1756" width="20.140625" style="149" customWidth="1"/>
    <col min="1757" max="1757" width="25.140625" style="149" customWidth="1"/>
    <col min="1758" max="1758" width="21.5703125" style="149" customWidth="1"/>
    <col min="1759" max="1759" width="10.5703125" style="149" customWidth="1"/>
    <col min="1760" max="1764" width="6.5703125" style="149" customWidth="1"/>
    <col min="1765" max="1765" width="22.85546875" style="149" customWidth="1"/>
    <col min="1766" max="1766" width="10" style="149" customWidth="1"/>
    <col min="1767" max="1770" width="6.85546875" style="149" customWidth="1"/>
    <col min="1771" max="1771" width="7.5703125" style="149" customWidth="1"/>
    <col min="1772" max="1772" width="20.140625" style="149" customWidth="1"/>
    <col min="1773" max="1773" width="10" style="149" customWidth="1"/>
    <col min="1774" max="1777" width="6.85546875" style="149" customWidth="1"/>
    <col min="1778" max="1778" width="7.28515625" style="149" customWidth="1"/>
    <col min="1779" max="1779" width="22.85546875" style="149" customWidth="1"/>
    <col min="1780" max="1780" width="10" style="149" customWidth="1"/>
    <col min="1781" max="1784" width="6.85546875" style="149" customWidth="1"/>
    <col min="1785" max="1785" width="7.5703125" style="149" customWidth="1"/>
    <col min="1786" max="1786" width="20.140625" style="149" customWidth="1"/>
    <col min="1787" max="1787" width="8.7109375" style="149" customWidth="1"/>
    <col min="1788" max="1791" width="6.85546875" style="149" customWidth="1"/>
    <col min="1792" max="1792" width="10.85546875" style="149" customWidth="1"/>
    <col min="1793" max="1793" width="20.85546875" style="149" customWidth="1"/>
    <col min="1794" max="1806" width="9.140625" style="149" customWidth="1"/>
    <col min="1807" max="1807" width="20.42578125" style="149" customWidth="1"/>
    <col min="1808" max="1808" width="11.85546875" style="149" customWidth="1"/>
    <col min="1809" max="1812" width="6.85546875" style="149" customWidth="1"/>
    <col min="1813" max="1813" width="8.140625" style="149" customWidth="1"/>
    <col min="1814" max="1814" width="13.7109375" style="149" customWidth="1"/>
    <col min="1815" max="1815" width="10.7109375" style="149" customWidth="1"/>
    <col min="1816" max="1819" width="6.85546875" style="149" customWidth="1"/>
    <col min="1820" max="1820" width="7.140625" style="149" customWidth="1"/>
    <col min="1821" max="1821" width="21.42578125" style="149" customWidth="1"/>
    <col min="1822" max="1827" width="8.5703125" style="149" customWidth="1"/>
    <col min="1828" max="1828" width="16.7109375" style="149" customWidth="1"/>
    <col min="1829" max="1833" width="8.5703125" style="149" customWidth="1"/>
    <col min="1834" max="1834" width="13.7109375" style="149" customWidth="1"/>
    <col min="1835" max="1835" width="19" style="149" customWidth="1"/>
    <col min="1836" max="1836" width="4.7109375" style="149" customWidth="1"/>
    <col min="1837" max="1837" width="4.28515625" style="149" customWidth="1"/>
    <col min="1838" max="1838" width="4.42578125" style="149" customWidth="1"/>
    <col min="1839" max="1839" width="5.140625" style="149" customWidth="1"/>
    <col min="1840" max="1840" width="5.7109375" style="149" customWidth="1"/>
    <col min="1841" max="1841" width="6.28515625" style="149" customWidth="1"/>
    <col min="1842" max="1842" width="6.5703125" style="149" customWidth="1"/>
    <col min="1843" max="1843" width="6.28515625" style="149" customWidth="1"/>
    <col min="1844" max="1845" width="5.7109375" style="149" customWidth="1"/>
    <col min="1846" max="1846" width="14.7109375" style="149" customWidth="1"/>
    <col min="1847" max="1856" width="5.7109375" style="149" customWidth="1"/>
    <col min="1857" max="2008" width="9.140625" style="149"/>
    <col min="2009" max="2009" width="13.28515625" style="149" customWidth="1"/>
    <col min="2010" max="2010" width="36" style="149" customWidth="1"/>
    <col min="2011" max="2011" width="15.85546875" style="149" customWidth="1"/>
    <col min="2012" max="2012" width="20.140625" style="149" customWidth="1"/>
    <col min="2013" max="2013" width="25.140625" style="149" customWidth="1"/>
    <col min="2014" max="2014" width="21.5703125" style="149" customWidth="1"/>
    <col min="2015" max="2015" width="10.5703125" style="149" customWidth="1"/>
    <col min="2016" max="2020" width="6.5703125" style="149" customWidth="1"/>
    <col min="2021" max="2021" width="22.85546875" style="149" customWidth="1"/>
    <col min="2022" max="2022" width="10" style="149" customWidth="1"/>
    <col min="2023" max="2026" width="6.85546875" style="149" customWidth="1"/>
    <col min="2027" max="2027" width="7.5703125" style="149" customWidth="1"/>
    <col min="2028" max="2028" width="20.140625" style="149" customWidth="1"/>
    <col min="2029" max="2029" width="10" style="149" customWidth="1"/>
    <col min="2030" max="2033" width="6.85546875" style="149" customWidth="1"/>
    <col min="2034" max="2034" width="7.28515625" style="149" customWidth="1"/>
    <col min="2035" max="2035" width="22.85546875" style="149" customWidth="1"/>
    <col min="2036" max="2036" width="10" style="149" customWidth="1"/>
    <col min="2037" max="2040" width="6.85546875" style="149" customWidth="1"/>
    <col min="2041" max="2041" width="7.5703125" style="149" customWidth="1"/>
    <col min="2042" max="2042" width="20.140625" style="149" customWidth="1"/>
    <col min="2043" max="2043" width="8.7109375" style="149" customWidth="1"/>
    <col min="2044" max="2047" width="6.85546875" style="149" customWidth="1"/>
    <col min="2048" max="2048" width="10.85546875" style="149" customWidth="1"/>
    <col min="2049" max="2049" width="20.85546875" style="149" customWidth="1"/>
    <col min="2050" max="2062" width="9.140625" style="149" customWidth="1"/>
    <col min="2063" max="2063" width="20.42578125" style="149" customWidth="1"/>
    <col min="2064" max="2064" width="11.85546875" style="149" customWidth="1"/>
    <col min="2065" max="2068" width="6.85546875" style="149" customWidth="1"/>
    <col min="2069" max="2069" width="8.140625" style="149" customWidth="1"/>
    <col min="2070" max="2070" width="13.7109375" style="149" customWidth="1"/>
    <col min="2071" max="2071" width="10.7109375" style="149" customWidth="1"/>
    <col min="2072" max="2075" width="6.85546875" style="149" customWidth="1"/>
    <col min="2076" max="2076" width="7.140625" style="149" customWidth="1"/>
    <col min="2077" max="2077" width="21.42578125" style="149" customWidth="1"/>
    <col min="2078" max="2083" width="8.5703125" style="149" customWidth="1"/>
    <col min="2084" max="2084" width="16.7109375" style="149" customWidth="1"/>
    <col min="2085" max="2089" width="8.5703125" style="149" customWidth="1"/>
    <col min="2090" max="2090" width="13.7109375" style="149" customWidth="1"/>
    <col min="2091" max="2091" width="19" style="149" customWidth="1"/>
    <col min="2092" max="2092" width="4.7109375" style="149" customWidth="1"/>
    <col min="2093" max="2093" width="4.28515625" style="149" customWidth="1"/>
    <col min="2094" max="2094" width="4.42578125" style="149" customWidth="1"/>
    <col min="2095" max="2095" width="5.140625" style="149" customWidth="1"/>
    <col min="2096" max="2096" width="5.7109375" style="149" customWidth="1"/>
    <col min="2097" max="2097" width="6.28515625" style="149" customWidth="1"/>
    <col min="2098" max="2098" width="6.5703125" style="149" customWidth="1"/>
    <col min="2099" max="2099" width="6.28515625" style="149" customWidth="1"/>
    <col min="2100" max="2101" width="5.7109375" style="149" customWidth="1"/>
    <col min="2102" max="2102" width="14.7109375" style="149" customWidth="1"/>
    <col min="2103" max="2112" width="5.7109375" style="149" customWidth="1"/>
    <col min="2113" max="2264" width="9.140625" style="149"/>
    <col min="2265" max="2265" width="13.28515625" style="149" customWidth="1"/>
    <col min="2266" max="2266" width="36" style="149" customWidth="1"/>
    <col min="2267" max="2267" width="15.85546875" style="149" customWidth="1"/>
    <col min="2268" max="2268" width="20.140625" style="149" customWidth="1"/>
    <col min="2269" max="2269" width="25.140625" style="149" customWidth="1"/>
    <col min="2270" max="2270" width="21.5703125" style="149" customWidth="1"/>
    <col min="2271" max="2271" width="10.5703125" style="149" customWidth="1"/>
    <col min="2272" max="2276" width="6.5703125" style="149" customWidth="1"/>
    <col min="2277" max="2277" width="22.85546875" style="149" customWidth="1"/>
    <col min="2278" max="2278" width="10" style="149" customWidth="1"/>
    <col min="2279" max="2282" width="6.85546875" style="149" customWidth="1"/>
    <col min="2283" max="2283" width="7.5703125" style="149" customWidth="1"/>
    <col min="2284" max="2284" width="20.140625" style="149" customWidth="1"/>
    <col min="2285" max="2285" width="10" style="149" customWidth="1"/>
    <col min="2286" max="2289" width="6.85546875" style="149" customWidth="1"/>
    <col min="2290" max="2290" width="7.28515625" style="149" customWidth="1"/>
    <col min="2291" max="2291" width="22.85546875" style="149" customWidth="1"/>
    <col min="2292" max="2292" width="10" style="149" customWidth="1"/>
    <col min="2293" max="2296" width="6.85546875" style="149" customWidth="1"/>
    <col min="2297" max="2297" width="7.5703125" style="149" customWidth="1"/>
    <col min="2298" max="2298" width="20.140625" style="149" customWidth="1"/>
    <col min="2299" max="2299" width="8.7109375" style="149" customWidth="1"/>
    <col min="2300" max="2303" width="6.85546875" style="149" customWidth="1"/>
    <col min="2304" max="2304" width="10.85546875" style="149" customWidth="1"/>
    <col min="2305" max="2305" width="20.85546875" style="149" customWidth="1"/>
    <col min="2306" max="2318" width="9.140625" style="149" customWidth="1"/>
    <col min="2319" max="2319" width="20.42578125" style="149" customWidth="1"/>
    <col min="2320" max="2320" width="11.85546875" style="149" customWidth="1"/>
    <col min="2321" max="2324" width="6.85546875" style="149" customWidth="1"/>
    <col min="2325" max="2325" width="8.140625" style="149" customWidth="1"/>
    <col min="2326" max="2326" width="13.7109375" style="149" customWidth="1"/>
    <col min="2327" max="2327" width="10.7109375" style="149" customWidth="1"/>
    <col min="2328" max="2331" width="6.85546875" style="149" customWidth="1"/>
    <col min="2332" max="2332" width="7.140625" style="149" customWidth="1"/>
    <col min="2333" max="2333" width="21.42578125" style="149" customWidth="1"/>
    <col min="2334" max="2339" width="8.5703125" style="149" customWidth="1"/>
    <col min="2340" max="2340" width="16.7109375" style="149" customWidth="1"/>
    <col min="2341" max="2345" width="8.5703125" style="149" customWidth="1"/>
    <col min="2346" max="2346" width="13.7109375" style="149" customWidth="1"/>
    <col min="2347" max="2347" width="19" style="149" customWidth="1"/>
    <col min="2348" max="2348" width="4.7109375" style="149" customWidth="1"/>
    <col min="2349" max="2349" width="4.28515625" style="149" customWidth="1"/>
    <col min="2350" max="2350" width="4.42578125" style="149" customWidth="1"/>
    <col min="2351" max="2351" width="5.140625" style="149" customWidth="1"/>
    <col min="2352" max="2352" width="5.7109375" style="149" customWidth="1"/>
    <col min="2353" max="2353" width="6.28515625" style="149" customWidth="1"/>
    <col min="2354" max="2354" width="6.5703125" style="149" customWidth="1"/>
    <col min="2355" max="2355" width="6.28515625" style="149" customWidth="1"/>
    <col min="2356" max="2357" width="5.7109375" style="149" customWidth="1"/>
    <col min="2358" max="2358" width="14.7109375" style="149" customWidth="1"/>
    <col min="2359" max="2368" width="5.7109375" style="149" customWidth="1"/>
    <col min="2369" max="2520" width="9.140625" style="149"/>
    <col min="2521" max="2521" width="13.28515625" style="149" customWidth="1"/>
    <col min="2522" max="2522" width="36" style="149" customWidth="1"/>
    <col min="2523" max="2523" width="15.85546875" style="149" customWidth="1"/>
    <col min="2524" max="2524" width="20.140625" style="149" customWidth="1"/>
    <col min="2525" max="2525" width="25.140625" style="149" customWidth="1"/>
    <col min="2526" max="2526" width="21.5703125" style="149" customWidth="1"/>
    <col min="2527" max="2527" width="10.5703125" style="149" customWidth="1"/>
    <col min="2528" max="2532" width="6.5703125" style="149" customWidth="1"/>
    <col min="2533" max="2533" width="22.85546875" style="149" customWidth="1"/>
    <col min="2534" max="2534" width="10" style="149" customWidth="1"/>
    <col min="2535" max="2538" width="6.85546875" style="149" customWidth="1"/>
    <col min="2539" max="2539" width="7.5703125" style="149" customWidth="1"/>
    <col min="2540" max="2540" width="20.140625" style="149" customWidth="1"/>
    <col min="2541" max="2541" width="10" style="149" customWidth="1"/>
    <col min="2542" max="2545" width="6.85546875" style="149" customWidth="1"/>
    <col min="2546" max="2546" width="7.28515625" style="149" customWidth="1"/>
    <col min="2547" max="2547" width="22.85546875" style="149" customWidth="1"/>
    <col min="2548" max="2548" width="10" style="149" customWidth="1"/>
    <col min="2549" max="2552" width="6.85546875" style="149" customWidth="1"/>
    <col min="2553" max="2553" width="7.5703125" style="149" customWidth="1"/>
    <col min="2554" max="2554" width="20.140625" style="149" customWidth="1"/>
    <col min="2555" max="2555" width="8.7109375" style="149" customWidth="1"/>
    <col min="2556" max="2559" width="6.85546875" style="149" customWidth="1"/>
    <col min="2560" max="2560" width="10.85546875" style="149" customWidth="1"/>
    <col min="2561" max="2561" width="20.85546875" style="149" customWidth="1"/>
    <col min="2562" max="2574" width="9.140625" style="149" customWidth="1"/>
    <col min="2575" max="2575" width="20.42578125" style="149" customWidth="1"/>
    <col min="2576" max="2576" width="11.85546875" style="149" customWidth="1"/>
    <col min="2577" max="2580" width="6.85546875" style="149" customWidth="1"/>
    <col min="2581" max="2581" width="8.140625" style="149" customWidth="1"/>
    <col min="2582" max="2582" width="13.7109375" style="149" customWidth="1"/>
    <col min="2583" max="2583" width="10.7109375" style="149" customWidth="1"/>
    <col min="2584" max="2587" width="6.85546875" style="149" customWidth="1"/>
    <col min="2588" max="2588" width="7.140625" style="149" customWidth="1"/>
    <col min="2589" max="2589" width="21.42578125" style="149" customWidth="1"/>
    <col min="2590" max="2595" width="8.5703125" style="149" customWidth="1"/>
    <col min="2596" max="2596" width="16.7109375" style="149" customWidth="1"/>
    <col min="2597" max="2601" width="8.5703125" style="149" customWidth="1"/>
    <col min="2602" max="2602" width="13.7109375" style="149" customWidth="1"/>
    <col min="2603" max="2603" width="19" style="149" customWidth="1"/>
    <col min="2604" max="2604" width="4.7109375" style="149" customWidth="1"/>
    <col min="2605" max="2605" width="4.28515625" style="149" customWidth="1"/>
    <col min="2606" max="2606" width="4.42578125" style="149" customWidth="1"/>
    <col min="2607" max="2607" width="5.140625" style="149" customWidth="1"/>
    <col min="2608" max="2608" width="5.7109375" style="149" customWidth="1"/>
    <col min="2609" max="2609" width="6.28515625" style="149" customWidth="1"/>
    <col min="2610" max="2610" width="6.5703125" style="149" customWidth="1"/>
    <col min="2611" max="2611" width="6.28515625" style="149" customWidth="1"/>
    <col min="2612" max="2613" width="5.7109375" style="149" customWidth="1"/>
    <col min="2614" max="2614" width="14.7109375" style="149" customWidth="1"/>
    <col min="2615" max="2624" width="5.7109375" style="149" customWidth="1"/>
    <col min="2625" max="2776" width="9.140625" style="149"/>
    <col min="2777" max="2777" width="13.28515625" style="149" customWidth="1"/>
    <col min="2778" max="2778" width="36" style="149" customWidth="1"/>
    <col min="2779" max="2779" width="15.85546875" style="149" customWidth="1"/>
    <col min="2780" max="2780" width="20.140625" style="149" customWidth="1"/>
    <col min="2781" max="2781" width="25.140625" style="149" customWidth="1"/>
    <col min="2782" max="2782" width="21.5703125" style="149" customWidth="1"/>
    <col min="2783" max="2783" width="10.5703125" style="149" customWidth="1"/>
    <col min="2784" max="2788" width="6.5703125" style="149" customWidth="1"/>
    <col min="2789" max="2789" width="22.85546875" style="149" customWidth="1"/>
    <col min="2790" max="2790" width="10" style="149" customWidth="1"/>
    <col min="2791" max="2794" width="6.85546875" style="149" customWidth="1"/>
    <col min="2795" max="2795" width="7.5703125" style="149" customWidth="1"/>
    <col min="2796" max="2796" width="20.140625" style="149" customWidth="1"/>
    <col min="2797" max="2797" width="10" style="149" customWidth="1"/>
    <col min="2798" max="2801" width="6.85546875" style="149" customWidth="1"/>
    <col min="2802" max="2802" width="7.28515625" style="149" customWidth="1"/>
    <col min="2803" max="2803" width="22.85546875" style="149" customWidth="1"/>
    <col min="2804" max="2804" width="10" style="149" customWidth="1"/>
    <col min="2805" max="2808" width="6.85546875" style="149" customWidth="1"/>
    <col min="2809" max="2809" width="7.5703125" style="149" customWidth="1"/>
    <col min="2810" max="2810" width="20.140625" style="149" customWidth="1"/>
    <col min="2811" max="2811" width="8.7109375" style="149" customWidth="1"/>
    <col min="2812" max="2815" width="6.85546875" style="149" customWidth="1"/>
    <col min="2816" max="2816" width="10.85546875" style="149" customWidth="1"/>
    <col min="2817" max="2817" width="20.85546875" style="149" customWidth="1"/>
    <col min="2818" max="2830" width="9.140625" style="149" customWidth="1"/>
    <col min="2831" max="2831" width="20.42578125" style="149" customWidth="1"/>
    <col min="2832" max="2832" width="11.85546875" style="149" customWidth="1"/>
    <col min="2833" max="2836" width="6.85546875" style="149" customWidth="1"/>
    <col min="2837" max="2837" width="8.140625" style="149" customWidth="1"/>
    <col min="2838" max="2838" width="13.7109375" style="149" customWidth="1"/>
    <col min="2839" max="2839" width="10.7109375" style="149" customWidth="1"/>
    <col min="2840" max="2843" width="6.85546875" style="149" customWidth="1"/>
    <col min="2844" max="2844" width="7.140625" style="149" customWidth="1"/>
    <col min="2845" max="2845" width="21.42578125" style="149" customWidth="1"/>
    <col min="2846" max="2851" width="8.5703125" style="149" customWidth="1"/>
    <col min="2852" max="2852" width="16.7109375" style="149" customWidth="1"/>
    <col min="2853" max="2857" width="8.5703125" style="149" customWidth="1"/>
    <col min="2858" max="2858" width="13.7109375" style="149" customWidth="1"/>
    <col min="2859" max="2859" width="19" style="149" customWidth="1"/>
    <col min="2860" max="2860" width="4.7109375" style="149" customWidth="1"/>
    <col min="2861" max="2861" width="4.28515625" style="149" customWidth="1"/>
    <col min="2862" max="2862" width="4.42578125" style="149" customWidth="1"/>
    <col min="2863" max="2863" width="5.140625" style="149" customWidth="1"/>
    <col min="2864" max="2864" width="5.7109375" style="149" customWidth="1"/>
    <col min="2865" max="2865" width="6.28515625" style="149" customWidth="1"/>
    <col min="2866" max="2866" width="6.5703125" style="149" customWidth="1"/>
    <col min="2867" max="2867" width="6.28515625" style="149" customWidth="1"/>
    <col min="2868" max="2869" width="5.7109375" style="149" customWidth="1"/>
    <col min="2870" max="2870" width="14.7109375" style="149" customWidth="1"/>
    <col min="2871" max="2880" width="5.7109375" style="149" customWidth="1"/>
    <col min="2881" max="3032" width="9.140625" style="149"/>
    <col min="3033" max="3033" width="13.28515625" style="149" customWidth="1"/>
    <col min="3034" max="3034" width="36" style="149" customWidth="1"/>
    <col min="3035" max="3035" width="15.85546875" style="149" customWidth="1"/>
    <col min="3036" max="3036" width="20.140625" style="149" customWidth="1"/>
    <col min="3037" max="3037" width="25.140625" style="149" customWidth="1"/>
    <col min="3038" max="3038" width="21.5703125" style="149" customWidth="1"/>
    <col min="3039" max="3039" width="10.5703125" style="149" customWidth="1"/>
    <col min="3040" max="3044" width="6.5703125" style="149" customWidth="1"/>
    <col min="3045" max="3045" width="22.85546875" style="149" customWidth="1"/>
    <col min="3046" max="3046" width="10" style="149" customWidth="1"/>
    <col min="3047" max="3050" width="6.85546875" style="149" customWidth="1"/>
    <col min="3051" max="3051" width="7.5703125" style="149" customWidth="1"/>
    <col min="3052" max="3052" width="20.140625" style="149" customWidth="1"/>
    <col min="3053" max="3053" width="10" style="149" customWidth="1"/>
    <col min="3054" max="3057" width="6.85546875" style="149" customWidth="1"/>
    <col min="3058" max="3058" width="7.28515625" style="149" customWidth="1"/>
    <col min="3059" max="3059" width="22.85546875" style="149" customWidth="1"/>
    <col min="3060" max="3060" width="10" style="149" customWidth="1"/>
    <col min="3061" max="3064" width="6.85546875" style="149" customWidth="1"/>
    <col min="3065" max="3065" width="7.5703125" style="149" customWidth="1"/>
    <col min="3066" max="3066" width="20.140625" style="149" customWidth="1"/>
    <col min="3067" max="3067" width="8.7109375" style="149" customWidth="1"/>
    <col min="3068" max="3071" width="6.85546875" style="149" customWidth="1"/>
    <col min="3072" max="3072" width="10.85546875" style="149" customWidth="1"/>
    <col min="3073" max="3073" width="20.85546875" style="149" customWidth="1"/>
    <col min="3074" max="3086" width="9.140625" style="149" customWidth="1"/>
    <col min="3087" max="3087" width="20.42578125" style="149" customWidth="1"/>
    <col min="3088" max="3088" width="11.85546875" style="149" customWidth="1"/>
    <col min="3089" max="3092" width="6.85546875" style="149" customWidth="1"/>
    <col min="3093" max="3093" width="8.140625" style="149" customWidth="1"/>
    <col min="3094" max="3094" width="13.7109375" style="149" customWidth="1"/>
    <col min="3095" max="3095" width="10.7109375" style="149" customWidth="1"/>
    <col min="3096" max="3099" width="6.85546875" style="149" customWidth="1"/>
    <col min="3100" max="3100" width="7.140625" style="149" customWidth="1"/>
    <col min="3101" max="3101" width="21.42578125" style="149" customWidth="1"/>
    <col min="3102" max="3107" width="8.5703125" style="149" customWidth="1"/>
    <col min="3108" max="3108" width="16.7109375" style="149" customWidth="1"/>
    <col min="3109" max="3113" width="8.5703125" style="149" customWidth="1"/>
    <col min="3114" max="3114" width="13.7109375" style="149" customWidth="1"/>
    <col min="3115" max="3115" width="19" style="149" customWidth="1"/>
    <col min="3116" max="3116" width="4.7109375" style="149" customWidth="1"/>
    <col min="3117" max="3117" width="4.28515625" style="149" customWidth="1"/>
    <col min="3118" max="3118" width="4.42578125" style="149" customWidth="1"/>
    <col min="3119" max="3119" width="5.140625" style="149" customWidth="1"/>
    <col min="3120" max="3120" width="5.7109375" style="149" customWidth="1"/>
    <col min="3121" max="3121" width="6.28515625" style="149" customWidth="1"/>
    <col min="3122" max="3122" width="6.5703125" style="149" customWidth="1"/>
    <col min="3123" max="3123" width="6.28515625" style="149" customWidth="1"/>
    <col min="3124" max="3125" width="5.7109375" style="149" customWidth="1"/>
    <col min="3126" max="3126" width="14.7109375" style="149" customWidth="1"/>
    <col min="3127" max="3136" width="5.7109375" style="149" customWidth="1"/>
    <col min="3137" max="3288" width="9.140625" style="149"/>
    <col min="3289" max="3289" width="13.28515625" style="149" customWidth="1"/>
    <col min="3290" max="3290" width="36" style="149" customWidth="1"/>
    <col min="3291" max="3291" width="15.85546875" style="149" customWidth="1"/>
    <col min="3292" max="3292" width="20.140625" style="149" customWidth="1"/>
    <col min="3293" max="3293" width="25.140625" style="149" customWidth="1"/>
    <col min="3294" max="3294" width="21.5703125" style="149" customWidth="1"/>
    <col min="3295" max="3295" width="10.5703125" style="149" customWidth="1"/>
    <col min="3296" max="3300" width="6.5703125" style="149" customWidth="1"/>
    <col min="3301" max="3301" width="22.85546875" style="149" customWidth="1"/>
    <col min="3302" max="3302" width="10" style="149" customWidth="1"/>
    <col min="3303" max="3306" width="6.85546875" style="149" customWidth="1"/>
    <col min="3307" max="3307" width="7.5703125" style="149" customWidth="1"/>
    <col min="3308" max="3308" width="20.140625" style="149" customWidth="1"/>
    <col min="3309" max="3309" width="10" style="149" customWidth="1"/>
    <col min="3310" max="3313" width="6.85546875" style="149" customWidth="1"/>
    <col min="3314" max="3314" width="7.28515625" style="149" customWidth="1"/>
    <col min="3315" max="3315" width="22.85546875" style="149" customWidth="1"/>
    <col min="3316" max="3316" width="10" style="149" customWidth="1"/>
    <col min="3317" max="3320" width="6.85546875" style="149" customWidth="1"/>
    <col min="3321" max="3321" width="7.5703125" style="149" customWidth="1"/>
    <col min="3322" max="3322" width="20.140625" style="149" customWidth="1"/>
    <col min="3323" max="3323" width="8.7109375" style="149" customWidth="1"/>
    <col min="3324" max="3327" width="6.85546875" style="149" customWidth="1"/>
    <col min="3328" max="3328" width="10.85546875" style="149" customWidth="1"/>
    <col min="3329" max="3329" width="20.85546875" style="149" customWidth="1"/>
    <col min="3330" max="3342" width="9.140625" style="149" customWidth="1"/>
    <col min="3343" max="3343" width="20.42578125" style="149" customWidth="1"/>
    <col min="3344" max="3344" width="11.85546875" style="149" customWidth="1"/>
    <col min="3345" max="3348" width="6.85546875" style="149" customWidth="1"/>
    <col min="3349" max="3349" width="8.140625" style="149" customWidth="1"/>
    <col min="3350" max="3350" width="13.7109375" style="149" customWidth="1"/>
    <col min="3351" max="3351" width="10.7109375" style="149" customWidth="1"/>
    <col min="3352" max="3355" width="6.85546875" style="149" customWidth="1"/>
    <col min="3356" max="3356" width="7.140625" style="149" customWidth="1"/>
    <col min="3357" max="3357" width="21.42578125" style="149" customWidth="1"/>
    <col min="3358" max="3363" width="8.5703125" style="149" customWidth="1"/>
    <col min="3364" max="3364" width="16.7109375" style="149" customWidth="1"/>
    <col min="3365" max="3369" width="8.5703125" style="149" customWidth="1"/>
    <col min="3370" max="3370" width="13.7109375" style="149" customWidth="1"/>
    <col min="3371" max="3371" width="19" style="149" customWidth="1"/>
    <col min="3372" max="3372" width="4.7109375" style="149" customWidth="1"/>
    <col min="3373" max="3373" width="4.28515625" style="149" customWidth="1"/>
    <col min="3374" max="3374" width="4.42578125" style="149" customWidth="1"/>
    <col min="3375" max="3375" width="5.140625" style="149" customWidth="1"/>
    <col min="3376" max="3376" width="5.7109375" style="149" customWidth="1"/>
    <col min="3377" max="3377" width="6.28515625" style="149" customWidth="1"/>
    <col min="3378" max="3378" width="6.5703125" style="149" customWidth="1"/>
    <col min="3379" max="3379" width="6.28515625" style="149" customWidth="1"/>
    <col min="3380" max="3381" width="5.7109375" style="149" customWidth="1"/>
    <col min="3382" max="3382" width="14.7109375" style="149" customWidth="1"/>
    <col min="3383" max="3392" width="5.7109375" style="149" customWidth="1"/>
    <col min="3393" max="3544" width="9.140625" style="149"/>
    <col min="3545" max="3545" width="13.28515625" style="149" customWidth="1"/>
    <col min="3546" max="3546" width="36" style="149" customWidth="1"/>
    <col min="3547" max="3547" width="15.85546875" style="149" customWidth="1"/>
    <col min="3548" max="3548" width="20.140625" style="149" customWidth="1"/>
    <col min="3549" max="3549" width="25.140625" style="149" customWidth="1"/>
    <col min="3550" max="3550" width="21.5703125" style="149" customWidth="1"/>
    <col min="3551" max="3551" width="10.5703125" style="149" customWidth="1"/>
    <col min="3552" max="3556" width="6.5703125" style="149" customWidth="1"/>
    <col min="3557" max="3557" width="22.85546875" style="149" customWidth="1"/>
    <col min="3558" max="3558" width="10" style="149" customWidth="1"/>
    <col min="3559" max="3562" width="6.85546875" style="149" customWidth="1"/>
    <col min="3563" max="3563" width="7.5703125" style="149" customWidth="1"/>
    <col min="3564" max="3564" width="20.140625" style="149" customWidth="1"/>
    <col min="3565" max="3565" width="10" style="149" customWidth="1"/>
    <col min="3566" max="3569" width="6.85546875" style="149" customWidth="1"/>
    <col min="3570" max="3570" width="7.28515625" style="149" customWidth="1"/>
    <col min="3571" max="3571" width="22.85546875" style="149" customWidth="1"/>
    <col min="3572" max="3572" width="10" style="149" customWidth="1"/>
    <col min="3573" max="3576" width="6.85546875" style="149" customWidth="1"/>
    <col min="3577" max="3577" width="7.5703125" style="149" customWidth="1"/>
    <col min="3578" max="3578" width="20.140625" style="149" customWidth="1"/>
    <col min="3579" max="3579" width="8.7109375" style="149" customWidth="1"/>
    <col min="3580" max="3583" width="6.85546875" style="149" customWidth="1"/>
    <col min="3584" max="3584" width="10.85546875" style="149" customWidth="1"/>
    <col min="3585" max="3585" width="20.85546875" style="149" customWidth="1"/>
    <col min="3586" max="3598" width="9.140625" style="149" customWidth="1"/>
    <col min="3599" max="3599" width="20.42578125" style="149" customWidth="1"/>
    <col min="3600" max="3600" width="11.85546875" style="149" customWidth="1"/>
    <col min="3601" max="3604" width="6.85546875" style="149" customWidth="1"/>
    <col min="3605" max="3605" width="8.140625" style="149" customWidth="1"/>
    <col min="3606" max="3606" width="13.7109375" style="149" customWidth="1"/>
    <col min="3607" max="3607" width="10.7109375" style="149" customWidth="1"/>
    <col min="3608" max="3611" width="6.85546875" style="149" customWidth="1"/>
    <col min="3612" max="3612" width="7.140625" style="149" customWidth="1"/>
    <col min="3613" max="3613" width="21.42578125" style="149" customWidth="1"/>
    <col min="3614" max="3619" width="8.5703125" style="149" customWidth="1"/>
    <col min="3620" max="3620" width="16.7109375" style="149" customWidth="1"/>
    <col min="3621" max="3625" width="8.5703125" style="149" customWidth="1"/>
    <col min="3626" max="3626" width="13.7109375" style="149" customWidth="1"/>
    <col min="3627" max="3627" width="19" style="149" customWidth="1"/>
    <col min="3628" max="3628" width="4.7109375" style="149" customWidth="1"/>
    <col min="3629" max="3629" width="4.28515625" style="149" customWidth="1"/>
    <col min="3630" max="3630" width="4.42578125" style="149" customWidth="1"/>
    <col min="3631" max="3631" width="5.140625" style="149" customWidth="1"/>
    <col min="3632" max="3632" width="5.7109375" style="149" customWidth="1"/>
    <col min="3633" max="3633" width="6.28515625" style="149" customWidth="1"/>
    <col min="3634" max="3634" width="6.5703125" style="149" customWidth="1"/>
    <col min="3635" max="3635" width="6.28515625" style="149" customWidth="1"/>
    <col min="3636" max="3637" width="5.7109375" style="149" customWidth="1"/>
    <col min="3638" max="3638" width="14.7109375" style="149" customWidth="1"/>
    <col min="3639" max="3648" width="5.7109375" style="149" customWidth="1"/>
    <col min="3649" max="3800" width="9.140625" style="149"/>
    <col min="3801" max="3801" width="13.28515625" style="149" customWidth="1"/>
    <col min="3802" max="3802" width="36" style="149" customWidth="1"/>
    <col min="3803" max="3803" width="15.85546875" style="149" customWidth="1"/>
    <col min="3804" max="3804" width="20.140625" style="149" customWidth="1"/>
    <col min="3805" max="3805" width="25.140625" style="149" customWidth="1"/>
    <col min="3806" max="3806" width="21.5703125" style="149" customWidth="1"/>
    <col min="3807" max="3807" width="10.5703125" style="149" customWidth="1"/>
    <col min="3808" max="3812" width="6.5703125" style="149" customWidth="1"/>
    <col min="3813" max="3813" width="22.85546875" style="149" customWidth="1"/>
    <col min="3814" max="3814" width="10" style="149" customWidth="1"/>
    <col min="3815" max="3818" width="6.85546875" style="149" customWidth="1"/>
    <col min="3819" max="3819" width="7.5703125" style="149" customWidth="1"/>
    <col min="3820" max="3820" width="20.140625" style="149" customWidth="1"/>
    <col min="3821" max="3821" width="10" style="149" customWidth="1"/>
    <col min="3822" max="3825" width="6.85546875" style="149" customWidth="1"/>
    <col min="3826" max="3826" width="7.28515625" style="149" customWidth="1"/>
    <col min="3827" max="3827" width="22.85546875" style="149" customWidth="1"/>
    <col min="3828" max="3828" width="10" style="149" customWidth="1"/>
    <col min="3829" max="3832" width="6.85546875" style="149" customWidth="1"/>
    <col min="3833" max="3833" width="7.5703125" style="149" customWidth="1"/>
    <col min="3834" max="3834" width="20.140625" style="149" customWidth="1"/>
    <col min="3835" max="3835" width="8.7109375" style="149" customWidth="1"/>
    <col min="3836" max="3839" width="6.85546875" style="149" customWidth="1"/>
    <col min="3840" max="3840" width="10.85546875" style="149" customWidth="1"/>
    <col min="3841" max="3841" width="20.85546875" style="149" customWidth="1"/>
    <col min="3842" max="3854" width="9.140625" style="149" customWidth="1"/>
    <col min="3855" max="3855" width="20.42578125" style="149" customWidth="1"/>
    <col min="3856" max="3856" width="11.85546875" style="149" customWidth="1"/>
    <col min="3857" max="3860" width="6.85546875" style="149" customWidth="1"/>
    <col min="3861" max="3861" width="8.140625" style="149" customWidth="1"/>
    <col min="3862" max="3862" width="13.7109375" style="149" customWidth="1"/>
    <col min="3863" max="3863" width="10.7109375" style="149" customWidth="1"/>
    <col min="3864" max="3867" width="6.85546875" style="149" customWidth="1"/>
    <col min="3868" max="3868" width="7.140625" style="149" customWidth="1"/>
    <col min="3869" max="3869" width="21.42578125" style="149" customWidth="1"/>
    <col min="3870" max="3875" width="8.5703125" style="149" customWidth="1"/>
    <col min="3876" max="3876" width="16.7109375" style="149" customWidth="1"/>
    <col min="3877" max="3881" width="8.5703125" style="149" customWidth="1"/>
    <col min="3882" max="3882" width="13.7109375" style="149" customWidth="1"/>
    <col min="3883" max="3883" width="19" style="149" customWidth="1"/>
    <col min="3884" max="3884" width="4.7109375" style="149" customWidth="1"/>
    <col min="3885" max="3885" width="4.28515625" style="149" customWidth="1"/>
    <col min="3886" max="3886" width="4.42578125" style="149" customWidth="1"/>
    <col min="3887" max="3887" width="5.140625" style="149" customWidth="1"/>
    <col min="3888" max="3888" width="5.7109375" style="149" customWidth="1"/>
    <col min="3889" max="3889" width="6.28515625" style="149" customWidth="1"/>
    <col min="3890" max="3890" width="6.5703125" style="149" customWidth="1"/>
    <col min="3891" max="3891" width="6.28515625" style="149" customWidth="1"/>
    <col min="3892" max="3893" width="5.7109375" style="149" customWidth="1"/>
    <col min="3894" max="3894" width="14.7109375" style="149" customWidth="1"/>
    <col min="3895" max="3904" width="5.7109375" style="149" customWidth="1"/>
    <col min="3905" max="4056" width="9.140625" style="149"/>
    <col min="4057" max="4057" width="13.28515625" style="149" customWidth="1"/>
    <col min="4058" max="4058" width="36" style="149" customWidth="1"/>
    <col min="4059" max="4059" width="15.85546875" style="149" customWidth="1"/>
    <col min="4060" max="4060" width="20.140625" style="149" customWidth="1"/>
    <col min="4061" max="4061" width="25.140625" style="149" customWidth="1"/>
    <col min="4062" max="4062" width="21.5703125" style="149" customWidth="1"/>
    <col min="4063" max="4063" width="10.5703125" style="149" customWidth="1"/>
    <col min="4064" max="4068" width="6.5703125" style="149" customWidth="1"/>
    <col min="4069" max="4069" width="22.85546875" style="149" customWidth="1"/>
    <col min="4070" max="4070" width="10" style="149" customWidth="1"/>
    <col min="4071" max="4074" width="6.85546875" style="149" customWidth="1"/>
    <col min="4075" max="4075" width="7.5703125" style="149" customWidth="1"/>
    <col min="4076" max="4076" width="20.140625" style="149" customWidth="1"/>
    <col min="4077" max="4077" width="10" style="149" customWidth="1"/>
    <col min="4078" max="4081" width="6.85546875" style="149" customWidth="1"/>
    <col min="4082" max="4082" width="7.28515625" style="149" customWidth="1"/>
    <col min="4083" max="4083" width="22.85546875" style="149" customWidth="1"/>
    <col min="4084" max="4084" width="10" style="149" customWidth="1"/>
    <col min="4085" max="4088" width="6.85546875" style="149" customWidth="1"/>
    <col min="4089" max="4089" width="7.5703125" style="149" customWidth="1"/>
    <col min="4090" max="4090" width="20.140625" style="149" customWidth="1"/>
    <col min="4091" max="4091" width="8.7109375" style="149" customWidth="1"/>
    <col min="4092" max="4095" width="6.85546875" style="149" customWidth="1"/>
    <col min="4096" max="4096" width="10.85546875" style="149" customWidth="1"/>
    <col min="4097" max="4097" width="20.85546875" style="149" customWidth="1"/>
    <col min="4098" max="4110" width="9.140625" style="149" customWidth="1"/>
    <col min="4111" max="4111" width="20.42578125" style="149" customWidth="1"/>
    <col min="4112" max="4112" width="11.85546875" style="149" customWidth="1"/>
    <col min="4113" max="4116" width="6.85546875" style="149" customWidth="1"/>
    <col min="4117" max="4117" width="8.140625" style="149" customWidth="1"/>
    <col min="4118" max="4118" width="13.7109375" style="149" customWidth="1"/>
    <col min="4119" max="4119" width="10.7109375" style="149" customWidth="1"/>
    <col min="4120" max="4123" width="6.85546875" style="149" customWidth="1"/>
    <col min="4124" max="4124" width="7.140625" style="149" customWidth="1"/>
    <col min="4125" max="4125" width="21.42578125" style="149" customWidth="1"/>
    <col min="4126" max="4131" width="8.5703125" style="149" customWidth="1"/>
    <col min="4132" max="4132" width="16.7109375" style="149" customWidth="1"/>
    <col min="4133" max="4137" width="8.5703125" style="149" customWidth="1"/>
    <col min="4138" max="4138" width="13.7109375" style="149" customWidth="1"/>
    <col min="4139" max="4139" width="19" style="149" customWidth="1"/>
    <col min="4140" max="4140" width="4.7109375" style="149" customWidth="1"/>
    <col min="4141" max="4141" width="4.28515625" style="149" customWidth="1"/>
    <col min="4142" max="4142" width="4.42578125" style="149" customWidth="1"/>
    <col min="4143" max="4143" width="5.140625" style="149" customWidth="1"/>
    <col min="4144" max="4144" width="5.7109375" style="149" customWidth="1"/>
    <col min="4145" max="4145" width="6.28515625" style="149" customWidth="1"/>
    <col min="4146" max="4146" width="6.5703125" style="149" customWidth="1"/>
    <col min="4147" max="4147" width="6.28515625" style="149" customWidth="1"/>
    <col min="4148" max="4149" width="5.7109375" style="149" customWidth="1"/>
    <col min="4150" max="4150" width="14.7109375" style="149" customWidth="1"/>
    <col min="4151" max="4160" width="5.7109375" style="149" customWidth="1"/>
    <col min="4161" max="4312" width="9.140625" style="149"/>
    <col min="4313" max="4313" width="13.28515625" style="149" customWidth="1"/>
    <col min="4314" max="4314" width="36" style="149" customWidth="1"/>
    <col min="4315" max="4315" width="15.85546875" style="149" customWidth="1"/>
    <col min="4316" max="4316" width="20.140625" style="149" customWidth="1"/>
    <col min="4317" max="4317" width="25.140625" style="149" customWidth="1"/>
    <col min="4318" max="4318" width="21.5703125" style="149" customWidth="1"/>
    <col min="4319" max="4319" width="10.5703125" style="149" customWidth="1"/>
    <col min="4320" max="4324" width="6.5703125" style="149" customWidth="1"/>
    <col min="4325" max="4325" width="22.85546875" style="149" customWidth="1"/>
    <col min="4326" max="4326" width="10" style="149" customWidth="1"/>
    <col min="4327" max="4330" width="6.85546875" style="149" customWidth="1"/>
    <col min="4331" max="4331" width="7.5703125" style="149" customWidth="1"/>
    <col min="4332" max="4332" width="20.140625" style="149" customWidth="1"/>
    <col min="4333" max="4333" width="10" style="149" customWidth="1"/>
    <col min="4334" max="4337" width="6.85546875" style="149" customWidth="1"/>
    <col min="4338" max="4338" width="7.28515625" style="149" customWidth="1"/>
    <col min="4339" max="4339" width="22.85546875" style="149" customWidth="1"/>
    <col min="4340" max="4340" width="10" style="149" customWidth="1"/>
    <col min="4341" max="4344" width="6.85546875" style="149" customWidth="1"/>
    <col min="4345" max="4345" width="7.5703125" style="149" customWidth="1"/>
    <col min="4346" max="4346" width="20.140625" style="149" customWidth="1"/>
    <col min="4347" max="4347" width="8.7109375" style="149" customWidth="1"/>
    <col min="4348" max="4351" width="6.85546875" style="149" customWidth="1"/>
    <col min="4352" max="4352" width="10.85546875" style="149" customWidth="1"/>
    <col min="4353" max="4353" width="20.85546875" style="149" customWidth="1"/>
    <col min="4354" max="4366" width="9.140625" style="149" customWidth="1"/>
    <col min="4367" max="4367" width="20.42578125" style="149" customWidth="1"/>
    <col min="4368" max="4368" width="11.85546875" style="149" customWidth="1"/>
    <col min="4369" max="4372" width="6.85546875" style="149" customWidth="1"/>
    <col min="4373" max="4373" width="8.140625" style="149" customWidth="1"/>
    <col min="4374" max="4374" width="13.7109375" style="149" customWidth="1"/>
    <col min="4375" max="4375" width="10.7109375" style="149" customWidth="1"/>
    <col min="4376" max="4379" width="6.85546875" style="149" customWidth="1"/>
    <col min="4380" max="4380" width="7.140625" style="149" customWidth="1"/>
    <col min="4381" max="4381" width="21.42578125" style="149" customWidth="1"/>
    <col min="4382" max="4387" width="8.5703125" style="149" customWidth="1"/>
    <col min="4388" max="4388" width="16.7109375" style="149" customWidth="1"/>
    <col min="4389" max="4393" width="8.5703125" style="149" customWidth="1"/>
    <col min="4394" max="4394" width="13.7109375" style="149" customWidth="1"/>
    <col min="4395" max="4395" width="19" style="149" customWidth="1"/>
    <col min="4396" max="4396" width="4.7109375" style="149" customWidth="1"/>
    <col min="4397" max="4397" width="4.28515625" style="149" customWidth="1"/>
    <col min="4398" max="4398" width="4.42578125" style="149" customWidth="1"/>
    <col min="4399" max="4399" width="5.140625" style="149" customWidth="1"/>
    <col min="4400" max="4400" width="5.7109375" style="149" customWidth="1"/>
    <col min="4401" max="4401" width="6.28515625" style="149" customWidth="1"/>
    <col min="4402" max="4402" width="6.5703125" style="149" customWidth="1"/>
    <col min="4403" max="4403" width="6.28515625" style="149" customWidth="1"/>
    <col min="4404" max="4405" width="5.7109375" style="149" customWidth="1"/>
    <col min="4406" max="4406" width="14.7109375" style="149" customWidth="1"/>
    <col min="4407" max="4416" width="5.7109375" style="149" customWidth="1"/>
    <col min="4417" max="4568" width="9.140625" style="149"/>
    <col min="4569" max="4569" width="13.28515625" style="149" customWidth="1"/>
    <col min="4570" max="4570" width="36" style="149" customWidth="1"/>
    <col min="4571" max="4571" width="15.85546875" style="149" customWidth="1"/>
    <col min="4572" max="4572" width="20.140625" style="149" customWidth="1"/>
    <col min="4573" max="4573" width="25.140625" style="149" customWidth="1"/>
    <col min="4574" max="4574" width="21.5703125" style="149" customWidth="1"/>
    <col min="4575" max="4575" width="10.5703125" style="149" customWidth="1"/>
    <col min="4576" max="4580" width="6.5703125" style="149" customWidth="1"/>
    <col min="4581" max="4581" width="22.85546875" style="149" customWidth="1"/>
    <col min="4582" max="4582" width="10" style="149" customWidth="1"/>
    <col min="4583" max="4586" width="6.85546875" style="149" customWidth="1"/>
    <col min="4587" max="4587" width="7.5703125" style="149" customWidth="1"/>
    <col min="4588" max="4588" width="20.140625" style="149" customWidth="1"/>
    <col min="4589" max="4589" width="10" style="149" customWidth="1"/>
    <col min="4590" max="4593" width="6.85546875" style="149" customWidth="1"/>
    <col min="4594" max="4594" width="7.28515625" style="149" customWidth="1"/>
    <col min="4595" max="4595" width="22.85546875" style="149" customWidth="1"/>
    <col min="4596" max="4596" width="10" style="149" customWidth="1"/>
    <col min="4597" max="4600" width="6.85546875" style="149" customWidth="1"/>
    <col min="4601" max="4601" width="7.5703125" style="149" customWidth="1"/>
    <col min="4602" max="4602" width="20.140625" style="149" customWidth="1"/>
    <col min="4603" max="4603" width="8.7109375" style="149" customWidth="1"/>
    <col min="4604" max="4607" width="6.85546875" style="149" customWidth="1"/>
    <col min="4608" max="4608" width="10.85546875" style="149" customWidth="1"/>
    <col min="4609" max="4609" width="20.85546875" style="149" customWidth="1"/>
    <col min="4610" max="4622" width="9.140625" style="149" customWidth="1"/>
    <col min="4623" max="4623" width="20.42578125" style="149" customWidth="1"/>
    <col min="4624" max="4624" width="11.85546875" style="149" customWidth="1"/>
    <col min="4625" max="4628" width="6.85546875" style="149" customWidth="1"/>
    <col min="4629" max="4629" width="8.140625" style="149" customWidth="1"/>
    <col min="4630" max="4630" width="13.7109375" style="149" customWidth="1"/>
    <col min="4631" max="4631" width="10.7109375" style="149" customWidth="1"/>
    <col min="4632" max="4635" width="6.85546875" style="149" customWidth="1"/>
    <col min="4636" max="4636" width="7.140625" style="149" customWidth="1"/>
    <col min="4637" max="4637" width="21.42578125" style="149" customWidth="1"/>
    <col min="4638" max="4643" width="8.5703125" style="149" customWidth="1"/>
    <col min="4644" max="4644" width="16.7109375" style="149" customWidth="1"/>
    <col min="4645" max="4649" width="8.5703125" style="149" customWidth="1"/>
    <col min="4650" max="4650" width="13.7109375" style="149" customWidth="1"/>
    <col min="4651" max="4651" width="19" style="149" customWidth="1"/>
    <col min="4652" max="4652" width="4.7109375" style="149" customWidth="1"/>
    <col min="4653" max="4653" width="4.28515625" style="149" customWidth="1"/>
    <col min="4654" max="4654" width="4.42578125" style="149" customWidth="1"/>
    <col min="4655" max="4655" width="5.140625" style="149" customWidth="1"/>
    <col min="4656" max="4656" width="5.7109375" style="149" customWidth="1"/>
    <col min="4657" max="4657" width="6.28515625" style="149" customWidth="1"/>
    <col min="4658" max="4658" width="6.5703125" style="149" customWidth="1"/>
    <col min="4659" max="4659" width="6.28515625" style="149" customWidth="1"/>
    <col min="4660" max="4661" width="5.7109375" style="149" customWidth="1"/>
    <col min="4662" max="4662" width="14.7109375" style="149" customWidth="1"/>
    <col min="4663" max="4672" width="5.7109375" style="149" customWidth="1"/>
    <col min="4673" max="4824" width="9.140625" style="149"/>
    <col min="4825" max="4825" width="13.28515625" style="149" customWidth="1"/>
    <col min="4826" max="4826" width="36" style="149" customWidth="1"/>
    <col min="4827" max="4827" width="15.85546875" style="149" customWidth="1"/>
    <col min="4828" max="4828" width="20.140625" style="149" customWidth="1"/>
    <col min="4829" max="4829" width="25.140625" style="149" customWidth="1"/>
    <col min="4830" max="4830" width="21.5703125" style="149" customWidth="1"/>
    <col min="4831" max="4831" width="10.5703125" style="149" customWidth="1"/>
    <col min="4832" max="4836" width="6.5703125" style="149" customWidth="1"/>
    <col min="4837" max="4837" width="22.85546875" style="149" customWidth="1"/>
    <col min="4838" max="4838" width="10" style="149" customWidth="1"/>
    <col min="4839" max="4842" width="6.85546875" style="149" customWidth="1"/>
    <col min="4843" max="4843" width="7.5703125" style="149" customWidth="1"/>
    <col min="4844" max="4844" width="20.140625" style="149" customWidth="1"/>
    <col min="4845" max="4845" width="10" style="149" customWidth="1"/>
    <col min="4846" max="4849" width="6.85546875" style="149" customWidth="1"/>
    <col min="4850" max="4850" width="7.28515625" style="149" customWidth="1"/>
    <col min="4851" max="4851" width="22.85546875" style="149" customWidth="1"/>
    <col min="4852" max="4852" width="10" style="149" customWidth="1"/>
    <col min="4853" max="4856" width="6.85546875" style="149" customWidth="1"/>
    <col min="4857" max="4857" width="7.5703125" style="149" customWidth="1"/>
    <col min="4858" max="4858" width="20.140625" style="149" customWidth="1"/>
    <col min="4859" max="4859" width="8.7109375" style="149" customWidth="1"/>
    <col min="4860" max="4863" width="6.85546875" style="149" customWidth="1"/>
    <col min="4864" max="4864" width="10.85546875" style="149" customWidth="1"/>
    <col min="4865" max="4865" width="20.85546875" style="149" customWidth="1"/>
    <col min="4866" max="4878" width="9.140625" style="149" customWidth="1"/>
    <col min="4879" max="4879" width="20.42578125" style="149" customWidth="1"/>
    <col min="4880" max="4880" width="11.85546875" style="149" customWidth="1"/>
    <col min="4881" max="4884" width="6.85546875" style="149" customWidth="1"/>
    <col min="4885" max="4885" width="8.140625" style="149" customWidth="1"/>
    <col min="4886" max="4886" width="13.7109375" style="149" customWidth="1"/>
    <col min="4887" max="4887" width="10.7109375" style="149" customWidth="1"/>
    <col min="4888" max="4891" width="6.85546875" style="149" customWidth="1"/>
    <col min="4892" max="4892" width="7.140625" style="149" customWidth="1"/>
    <col min="4893" max="4893" width="21.42578125" style="149" customWidth="1"/>
    <col min="4894" max="4899" width="8.5703125" style="149" customWidth="1"/>
    <col min="4900" max="4900" width="16.7109375" style="149" customWidth="1"/>
    <col min="4901" max="4905" width="8.5703125" style="149" customWidth="1"/>
    <col min="4906" max="4906" width="13.7109375" style="149" customWidth="1"/>
    <col min="4907" max="4907" width="19" style="149" customWidth="1"/>
    <col min="4908" max="4908" width="4.7109375" style="149" customWidth="1"/>
    <col min="4909" max="4909" width="4.28515625" style="149" customWidth="1"/>
    <col min="4910" max="4910" width="4.42578125" style="149" customWidth="1"/>
    <col min="4911" max="4911" width="5.140625" style="149" customWidth="1"/>
    <col min="4912" max="4912" width="5.7109375" style="149" customWidth="1"/>
    <col min="4913" max="4913" width="6.28515625" style="149" customWidth="1"/>
    <col min="4914" max="4914" width="6.5703125" style="149" customWidth="1"/>
    <col min="4915" max="4915" width="6.28515625" style="149" customWidth="1"/>
    <col min="4916" max="4917" width="5.7109375" style="149" customWidth="1"/>
    <col min="4918" max="4918" width="14.7109375" style="149" customWidth="1"/>
    <col min="4919" max="4928" width="5.7109375" style="149" customWidth="1"/>
    <col min="4929" max="5080" width="9.140625" style="149"/>
    <col min="5081" max="5081" width="13.28515625" style="149" customWidth="1"/>
    <col min="5082" max="5082" width="36" style="149" customWidth="1"/>
    <col min="5083" max="5083" width="15.85546875" style="149" customWidth="1"/>
    <col min="5084" max="5084" width="20.140625" style="149" customWidth="1"/>
    <col min="5085" max="5085" width="25.140625" style="149" customWidth="1"/>
    <col min="5086" max="5086" width="21.5703125" style="149" customWidth="1"/>
    <col min="5087" max="5087" width="10.5703125" style="149" customWidth="1"/>
    <col min="5088" max="5092" width="6.5703125" style="149" customWidth="1"/>
    <col min="5093" max="5093" width="22.85546875" style="149" customWidth="1"/>
    <col min="5094" max="5094" width="10" style="149" customWidth="1"/>
    <col min="5095" max="5098" width="6.85546875" style="149" customWidth="1"/>
    <col min="5099" max="5099" width="7.5703125" style="149" customWidth="1"/>
    <col min="5100" max="5100" width="20.140625" style="149" customWidth="1"/>
    <col min="5101" max="5101" width="10" style="149" customWidth="1"/>
    <col min="5102" max="5105" width="6.85546875" style="149" customWidth="1"/>
    <col min="5106" max="5106" width="7.28515625" style="149" customWidth="1"/>
    <col min="5107" max="5107" width="22.85546875" style="149" customWidth="1"/>
    <col min="5108" max="5108" width="10" style="149" customWidth="1"/>
    <col min="5109" max="5112" width="6.85546875" style="149" customWidth="1"/>
    <col min="5113" max="5113" width="7.5703125" style="149" customWidth="1"/>
    <col min="5114" max="5114" width="20.140625" style="149" customWidth="1"/>
    <col min="5115" max="5115" width="8.7109375" style="149" customWidth="1"/>
    <col min="5116" max="5119" width="6.85546875" style="149" customWidth="1"/>
    <col min="5120" max="5120" width="10.85546875" style="149" customWidth="1"/>
    <col min="5121" max="5121" width="20.85546875" style="149" customWidth="1"/>
    <col min="5122" max="5134" width="9.140625" style="149" customWidth="1"/>
    <col min="5135" max="5135" width="20.42578125" style="149" customWidth="1"/>
    <col min="5136" max="5136" width="11.85546875" style="149" customWidth="1"/>
    <col min="5137" max="5140" width="6.85546875" style="149" customWidth="1"/>
    <col min="5141" max="5141" width="8.140625" style="149" customWidth="1"/>
    <col min="5142" max="5142" width="13.7109375" style="149" customWidth="1"/>
    <col min="5143" max="5143" width="10.7109375" style="149" customWidth="1"/>
    <col min="5144" max="5147" width="6.85546875" style="149" customWidth="1"/>
    <col min="5148" max="5148" width="7.140625" style="149" customWidth="1"/>
    <col min="5149" max="5149" width="21.42578125" style="149" customWidth="1"/>
    <col min="5150" max="5155" width="8.5703125" style="149" customWidth="1"/>
    <col min="5156" max="5156" width="16.7109375" style="149" customWidth="1"/>
    <col min="5157" max="5161" width="8.5703125" style="149" customWidth="1"/>
    <col min="5162" max="5162" width="13.7109375" style="149" customWidth="1"/>
    <col min="5163" max="5163" width="19" style="149" customWidth="1"/>
    <col min="5164" max="5164" width="4.7109375" style="149" customWidth="1"/>
    <col min="5165" max="5165" width="4.28515625" style="149" customWidth="1"/>
    <col min="5166" max="5166" width="4.42578125" style="149" customWidth="1"/>
    <col min="5167" max="5167" width="5.140625" style="149" customWidth="1"/>
    <col min="5168" max="5168" width="5.7109375" style="149" customWidth="1"/>
    <col min="5169" max="5169" width="6.28515625" style="149" customWidth="1"/>
    <col min="5170" max="5170" width="6.5703125" style="149" customWidth="1"/>
    <col min="5171" max="5171" width="6.28515625" style="149" customWidth="1"/>
    <col min="5172" max="5173" width="5.7109375" style="149" customWidth="1"/>
    <col min="5174" max="5174" width="14.7109375" style="149" customWidth="1"/>
    <col min="5175" max="5184" width="5.7109375" style="149" customWidth="1"/>
    <col min="5185" max="5336" width="9.140625" style="149"/>
    <col min="5337" max="5337" width="13.28515625" style="149" customWidth="1"/>
    <col min="5338" max="5338" width="36" style="149" customWidth="1"/>
    <col min="5339" max="5339" width="15.85546875" style="149" customWidth="1"/>
    <col min="5340" max="5340" width="20.140625" style="149" customWidth="1"/>
    <col min="5341" max="5341" width="25.140625" style="149" customWidth="1"/>
    <col min="5342" max="5342" width="21.5703125" style="149" customWidth="1"/>
    <col min="5343" max="5343" width="10.5703125" style="149" customWidth="1"/>
    <col min="5344" max="5348" width="6.5703125" style="149" customWidth="1"/>
    <col min="5349" max="5349" width="22.85546875" style="149" customWidth="1"/>
    <col min="5350" max="5350" width="10" style="149" customWidth="1"/>
    <col min="5351" max="5354" width="6.85546875" style="149" customWidth="1"/>
    <col min="5355" max="5355" width="7.5703125" style="149" customWidth="1"/>
    <col min="5356" max="5356" width="20.140625" style="149" customWidth="1"/>
    <col min="5357" max="5357" width="10" style="149" customWidth="1"/>
    <col min="5358" max="5361" width="6.85546875" style="149" customWidth="1"/>
    <col min="5362" max="5362" width="7.28515625" style="149" customWidth="1"/>
    <col min="5363" max="5363" width="22.85546875" style="149" customWidth="1"/>
    <col min="5364" max="5364" width="10" style="149" customWidth="1"/>
    <col min="5365" max="5368" width="6.85546875" style="149" customWidth="1"/>
    <col min="5369" max="5369" width="7.5703125" style="149" customWidth="1"/>
    <col min="5370" max="5370" width="20.140625" style="149" customWidth="1"/>
    <col min="5371" max="5371" width="8.7109375" style="149" customWidth="1"/>
    <col min="5372" max="5375" width="6.85546875" style="149" customWidth="1"/>
    <col min="5376" max="5376" width="10.85546875" style="149" customWidth="1"/>
    <col min="5377" max="5377" width="20.85546875" style="149" customWidth="1"/>
    <col min="5378" max="5390" width="9.140625" style="149" customWidth="1"/>
    <col min="5391" max="5391" width="20.42578125" style="149" customWidth="1"/>
    <col min="5392" max="5392" width="11.85546875" style="149" customWidth="1"/>
    <col min="5393" max="5396" width="6.85546875" style="149" customWidth="1"/>
    <col min="5397" max="5397" width="8.140625" style="149" customWidth="1"/>
    <col min="5398" max="5398" width="13.7109375" style="149" customWidth="1"/>
    <col min="5399" max="5399" width="10.7109375" style="149" customWidth="1"/>
    <col min="5400" max="5403" width="6.85546875" style="149" customWidth="1"/>
    <col min="5404" max="5404" width="7.140625" style="149" customWidth="1"/>
    <col min="5405" max="5405" width="21.42578125" style="149" customWidth="1"/>
    <col min="5406" max="5411" width="8.5703125" style="149" customWidth="1"/>
    <col min="5412" max="5412" width="16.7109375" style="149" customWidth="1"/>
    <col min="5413" max="5417" width="8.5703125" style="149" customWidth="1"/>
    <col min="5418" max="5418" width="13.7109375" style="149" customWidth="1"/>
    <col min="5419" max="5419" width="19" style="149" customWidth="1"/>
    <col min="5420" max="5420" width="4.7109375" style="149" customWidth="1"/>
    <col min="5421" max="5421" width="4.28515625" style="149" customWidth="1"/>
    <col min="5422" max="5422" width="4.42578125" style="149" customWidth="1"/>
    <col min="5423" max="5423" width="5.140625" style="149" customWidth="1"/>
    <col min="5424" max="5424" width="5.7109375" style="149" customWidth="1"/>
    <col min="5425" max="5425" width="6.28515625" style="149" customWidth="1"/>
    <col min="5426" max="5426" width="6.5703125" style="149" customWidth="1"/>
    <col min="5427" max="5427" width="6.28515625" style="149" customWidth="1"/>
    <col min="5428" max="5429" width="5.7109375" style="149" customWidth="1"/>
    <col min="5430" max="5430" width="14.7109375" style="149" customWidth="1"/>
    <col min="5431" max="5440" width="5.7109375" style="149" customWidth="1"/>
    <col min="5441" max="5592" width="9.140625" style="149"/>
    <col min="5593" max="5593" width="13.28515625" style="149" customWidth="1"/>
    <col min="5594" max="5594" width="36" style="149" customWidth="1"/>
    <col min="5595" max="5595" width="15.85546875" style="149" customWidth="1"/>
    <col min="5596" max="5596" width="20.140625" style="149" customWidth="1"/>
    <col min="5597" max="5597" width="25.140625" style="149" customWidth="1"/>
    <col min="5598" max="5598" width="21.5703125" style="149" customWidth="1"/>
    <col min="5599" max="5599" width="10.5703125" style="149" customWidth="1"/>
    <col min="5600" max="5604" width="6.5703125" style="149" customWidth="1"/>
    <col min="5605" max="5605" width="22.85546875" style="149" customWidth="1"/>
    <col min="5606" max="5606" width="10" style="149" customWidth="1"/>
    <col min="5607" max="5610" width="6.85546875" style="149" customWidth="1"/>
    <col min="5611" max="5611" width="7.5703125" style="149" customWidth="1"/>
    <col min="5612" max="5612" width="20.140625" style="149" customWidth="1"/>
    <col min="5613" max="5613" width="10" style="149" customWidth="1"/>
    <col min="5614" max="5617" width="6.85546875" style="149" customWidth="1"/>
    <col min="5618" max="5618" width="7.28515625" style="149" customWidth="1"/>
    <col min="5619" max="5619" width="22.85546875" style="149" customWidth="1"/>
    <col min="5620" max="5620" width="10" style="149" customWidth="1"/>
    <col min="5621" max="5624" width="6.85546875" style="149" customWidth="1"/>
    <col min="5625" max="5625" width="7.5703125" style="149" customWidth="1"/>
    <col min="5626" max="5626" width="20.140625" style="149" customWidth="1"/>
    <col min="5627" max="5627" width="8.7109375" style="149" customWidth="1"/>
    <col min="5628" max="5631" width="6.85546875" style="149" customWidth="1"/>
    <col min="5632" max="5632" width="10.85546875" style="149" customWidth="1"/>
    <col min="5633" max="5633" width="20.85546875" style="149" customWidth="1"/>
    <col min="5634" max="5646" width="9.140625" style="149" customWidth="1"/>
    <col min="5647" max="5647" width="20.42578125" style="149" customWidth="1"/>
    <col min="5648" max="5648" width="11.85546875" style="149" customWidth="1"/>
    <col min="5649" max="5652" width="6.85546875" style="149" customWidth="1"/>
    <col min="5653" max="5653" width="8.140625" style="149" customWidth="1"/>
    <col min="5654" max="5654" width="13.7109375" style="149" customWidth="1"/>
    <col min="5655" max="5655" width="10.7109375" style="149" customWidth="1"/>
    <col min="5656" max="5659" width="6.85546875" style="149" customWidth="1"/>
    <col min="5660" max="5660" width="7.140625" style="149" customWidth="1"/>
    <col min="5661" max="5661" width="21.42578125" style="149" customWidth="1"/>
    <col min="5662" max="5667" width="8.5703125" style="149" customWidth="1"/>
    <col min="5668" max="5668" width="16.7109375" style="149" customWidth="1"/>
    <col min="5669" max="5673" width="8.5703125" style="149" customWidth="1"/>
    <col min="5674" max="5674" width="13.7109375" style="149" customWidth="1"/>
    <col min="5675" max="5675" width="19" style="149" customWidth="1"/>
    <col min="5676" max="5676" width="4.7109375" style="149" customWidth="1"/>
    <col min="5677" max="5677" width="4.28515625" style="149" customWidth="1"/>
    <col min="5678" max="5678" width="4.42578125" style="149" customWidth="1"/>
    <col min="5679" max="5679" width="5.140625" style="149" customWidth="1"/>
    <col min="5680" max="5680" width="5.7109375" style="149" customWidth="1"/>
    <col min="5681" max="5681" width="6.28515625" style="149" customWidth="1"/>
    <col min="5682" max="5682" width="6.5703125" style="149" customWidth="1"/>
    <col min="5683" max="5683" width="6.28515625" style="149" customWidth="1"/>
    <col min="5684" max="5685" width="5.7109375" style="149" customWidth="1"/>
    <col min="5686" max="5686" width="14.7109375" style="149" customWidth="1"/>
    <col min="5687" max="5696" width="5.7109375" style="149" customWidth="1"/>
    <col min="5697" max="5848" width="9.140625" style="149"/>
    <col min="5849" max="5849" width="13.28515625" style="149" customWidth="1"/>
    <col min="5850" max="5850" width="36" style="149" customWidth="1"/>
    <col min="5851" max="5851" width="15.85546875" style="149" customWidth="1"/>
    <col min="5852" max="5852" width="20.140625" style="149" customWidth="1"/>
    <col min="5853" max="5853" width="25.140625" style="149" customWidth="1"/>
    <col min="5854" max="5854" width="21.5703125" style="149" customWidth="1"/>
    <col min="5855" max="5855" width="10.5703125" style="149" customWidth="1"/>
    <col min="5856" max="5860" width="6.5703125" style="149" customWidth="1"/>
    <col min="5861" max="5861" width="22.85546875" style="149" customWidth="1"/>
    <col min="5862" max="5862" width="10" style="149" customWidth="1"/>
    <col min="5863" max="5866" width="6.85546875" style="149" customWidth="1"/>
    <col min="5867" max="5867" width="7.5703125" style="149" customWidth="1"/>
    <col min="5868" max="5868" width="20.140625" style="149" customWidth="1"/>
    <col min="5869" max="5869" width="10" style="149" customWidth="1"/>
    <col min="5870" max="5873" width="6.85546875" style="149" customWidth="1"/>
    <col min="5874" max="5874" width="7.28515625" style="149" customWidth="1"/>
    <col min="5875" max="5875" width="22.85546875" style="149" customWidth="1"/>
    <col min="5876" max="5876" width="10" style="149" customWidth="1"/>
    <col min="5877" max="5880" width="6.85546875" style="149" customWidth="1"/>
    <col min="5881" max="5881" width="7.5703125" style="149" customWidth="1"/>
    <col min="5882" max="5882" width="20.140625" style="149" customWidth="1"/>
    <col min="5883" max="5883" width="8.7109375" style="149" customWidth="1"/>
    <col min="5884" max="5887" width="6.85546875" style="149" customWidth="1"/>
    <col min="5888" max="5888" width="10.85546875" style="149" customWidth="1"/>
    <col min="5889" max="5889" width="20.85546875" style="149" customWidth="1"/>
    <col min="5890" max="5902" width="9.140625" style="149" customWidth="1"/>
    <col min="5903" max="5903" width="20.42578125" style="149" customWidth="1"/>
    <col min="5904" max="5904" width="11.85546875" style="149" customWidth="1"/>
    <col min="5905" max="5908" width="6.85546875" style="149" customWidth="1"/>
    <col min="5909" max="5909" width="8.140625" style="149" customWidth="1"/>
    <col min="5910" max="5910" width="13.7109375" style="149" customWidth="1"/>
    <col min="5911" max="5911" width="10.7109375" style="149" customWidth="1"/>
    <col min="5912" max="5915" width="6.85546875" style="149" customWidth="1"/>
    <col min="5916" max="5916" width="7.140625" style="149" customWidth="1"/>
    <col min="5917" max="5917" width="21.42578125" style="149" customWidth="1"/>
    <col min="5918" max="5923" width="8.5703125" style="149" customWidth="1"/>
    <col min="5924" max="5924" width="16.7109375" style="149" customWidth="1"/>
    <col min="5925" max="5929" width="8.5703125" style="149" customWidth="1"/>
    <col min="5930" max="5930" width="13.7109375" style="149" customWidth="1"/>
    <col min="5931" max="5931" width="19" style="149" customWidth="1"/>
    <col min="5932" max="5932" width="4.7109375" style="149" customWidth="1"/>
    <col min="5933" max="5933" width="4.28515625" style="149" customWidth="1"/>
    <col min="5934" max="5934" width="4.42578125" style="149" customWidth="1"/>
    <col min="5935" max="5935" width="5.140625" style="149" customWidth="1"/>
    <col min="5936" max="5936" width="5.7109375" style="149" customWidth="1"/>
    <col min="5937" max="5937" width="6.28515625" style="149" customWidth="1"/>
    <col min="5938" max="5938" width="6.5703125" style="149" customWidth="1"/>
    <col min="5939" max="5939" width="6.28515625" style="149" customWidth="1"/>
    <col min="5940" max="5941" width="5.7109375" style="149" customWidth="1"/>
    <col min="5942" max="5942" width="14.7109375" style="149" customWidth="1"/>
    <col min="5943" max="5952" width="5.7109375" style="149" customWidth="1"/>
    <col min="5953" max="6104" width="9.140625" style="149"/>
    <col min="6105" max="6105" width="13.28515625" style="149" customWidth="1"/>
    <col min="6106" max="6106" width="36" style="149" customWidth="1"/>
    <col min="6107" max="6107" width="15.85546875" style="149" customWidth="1"/>
    <col min="6108" max="6108" width="20.140625" style="149" customWidth="1"/>
    <col min="6109" max="6109" width="25.140625" style="149" customWidth="1"/>
    <col min="6110" max="6110" width="21.5703125" style="149" customWidth="1"/>
    <col min="6111" max="6111" width="10.5703125" style="149" customWidth="1"/>
    <col min="6112" max="6116" width="6.5703125" style="149" customWidth="1"/>
    <col min="6117" max="6117" width="22.85546875" style="149" customWidth="1"/>
    <col min="6118" max="6118" width="10" style="149" customWidth="1"/>
    <col min="6119" max="6122" width="6.85546875" style="149" customWidth="1"/>
    <col min="6123" max="6123" width="7.5703125" style="149" customWidth="1"/>
    <col min="6124" max="6124" width="20.140625" style="149" customWidth="1"/>
    <col min="6125" max="6125" width="10" style="149" customWidth="1"/>
    <col min="6126" max="6129" width="6.85546875" style="149" customWidth="1"/>
    <col min="6130" max="6130" width="7.28515625" style="149" customWidth="1"/>
    <col min="6131" max="6131" width="22.85546875" style="149" customWidth="1"/>
    <col min="6132" max="6132" width="10" style="149" customWidth="1"/>
    <col min="6133" max="6136" width="6.85546875" style="149" customWidth="1"/>
    <col min="6137" max="6137" width="7.5703125" style="149" customWidth="1"/>
    <col min="6138" max="6138" width="20.140625" style="149" customWidth="1"/>
    <col min="6139" max="6139" width="8.7109375" style="149" customWidth="1"/>
    <col min="6140" max="6143" width="6.85546875" style="149" customWidth="1"/>
    <col min="6144" max="6144" width="10.85546875" style="149" customWidth="1"/>
    <col min="6145" max="6145" width="20.85546875" style="149" customWidth="1"/>
    <col min="6146" max="6158" width="9.140625" style="149" customWidth="1"/>
    <col min="6159" max="6159" width="20.42578125" style="149" customWidth="1"/>
    <col min="6160" max="6160" width="11.85546875" style="149" customWidth="1"/>
    <col min="6161" max="6164" width="6.85546875" style="149" customWidth="1"/>
    <col min="6165" max="6165" width="8.140625" style="149" customWidth="1"/>
    <col min="6166" max="6166" width="13.7109375" style="149" customWidth="1"/>
    <col min="6167" max="6167" width="10.7109375" style="149" customWidth="1"/>
    <col min="6168" max="6171" width="6.85546875" style="149" customWidth="1"/>
    <col min="6172" max="6172" width="7.140625" style="149" customWidth="1"/>
    <col min="6173" max="6173" width="21.42578125" style="149" customWidth="1"/>
    <col min="6174" max="6179" width="8.5703125" style="149" customWidth="1"/>
    <col min="6180" max="6180" width="16.7109375" style="149" customWidth="1"/>
    <col min="6181" max="6185" width="8.5703125" style="149" customWidth="1"/>
    <col min="6186" max="6186" width="13.7109375" style="149" customWidth="1"/>
    <col min="6187" max="6187" width="19" style="149" customWidth="1"/>
    <col min="6188" max="6188" width="4.7109375" style="149" customWidth="1"/>
    <col min="6189" max="6189" width="4.28515625" style="149" customWidth="1"/>
    <col min="6190" max="6190" width="4.42578125" style="149" customWidth="1"/>
    <col min="6191" max="6191" width="5.140625" style="149" customWidth="1"/>
    <col min="6192" max="6192" width="5.7109375" style="149" customWidth="1"/>
    <col min="6193" max="6193" width="6.28515625" style="149" customWidth="1"/>
    <col min="6194" max="6194" width="6.5703125" style="149" customWidth="1"/>
    <col min="6195" max="6195" width="6.28515625" style="149" customWidth="1"/>
    <col min="6196" max="6197" width="5.7109375" style="149" customWidth="1"/>
    <col min="6198" max="6198" width="14.7109375" style="149" customWidth="1"/>
    <col min="6199" max="6208" width="5.7109375" style="149" customWidth="1"/>
    <col min="6209" max="6360" width="9.140625" style="149"/>
    <col min="6361" max="6361" width="13.28515625" style="149" customWidth="1"/>
    <col min="6362" max="6362" width="36" style="149" customWidth="1"/>
    <col min="6363" max="6363" width="15.85546875" style="149" customWidth="1"/>
    <col min="6364" max="6364" width="20.140625" style="149" customWidth="1"/>
    <col min="6365" max="6365" width="25.140625" style="149" customWidth="1"/>
    <col min="6366" max="6366" width="21.5703125" style="149" customWidth="1"/>
    <col min="6367" max="6367" width="10.5703125" style="149" customWidth="1"/>
    <col min="6368" max="6372" width="6.5703125" style="149" customWidth="1"/>
    <col min="6373" max="6373" width="22.85546875" style="149" customWidth="1"/>
    <col min="6374" max="6374" width="10" style="149" customWidth="1"/>
    <col min="6375" max="6378" width="6.85546875" style="149" customWidth="1"/>
    <col min="6379" max="6379" width="7.5703125" style="149" customWidth="1"/>
    <col min="6380" max="6380" width="20.140625" style="149" customWidth="1"/>
    <col min="6381" max="6381" width="10" style="149" customWidth="1"/>
    <col min="6382" max="6385" width="6.85546875" style="149" customWidth="1"/>
    <col min="6386" max="6386" width="7.28515625" style="149" customWidth="1"/>
    <col min="6387" max="6387" width="22.85546875" style="149" customWidth="1"/>
    <col min="6388" max="6388" width="10" style="149" customWidth="1"/>
    <col min="6389" max="6392" width="6.85546875" style="149" customWidth="1"/>
    <col min="6393" max="6393" width="7.5703125" style="149" customWidth="1"/>
    <col min="6394" max="6394" width="20.140625" style="149" customWidth="1"/>
    <col min="6395" max="6395" width="8.7109375" style="149" customWidth="1"/>
    <col min="6396" max="6399" width="6.85546875" style="149" customWidth="1"/>
    <col min="6400" max="6400" width="10.85546875" style="149" customWidth="1"/>
    <col min="6401" max="6401" width="20.85546875" style="149" customWidth="1"/>
    <col min="6402" max="6414" width="9.140625" style="149" customWidth="1"/>
    <col min="6415" max="6415" width="20.42578125" style="149" customWidth="1"/>
    <col min="6416" max="6416" width="11.85546875" style="149" customWidth="1"/>
    <col min="6417" max="6420" width="6.85546875" style="149" customWidth="1"/>
    <col min="6421" max="6421" width="8.140625" style="149" customWidth="1"/>
    <col min="6422" max="6422" width="13.7109375" style="149" customWidth="1"/>
    <col min="6423" max="6423" width="10.7109375" style="149" customWidth="1"/>
    <col min="6424" max="6427" width="6.85546875" style="149" customWidth="1"/>
    <col min="6428" max="6428" width="7.140625" style="149" customWidth="1"/>
    <col min="6429" max="6429" width="21.42578125" style="149" customWidth="1"/>
    <col min="6430" max="6435" width="8.5703125" style="149" customWidth="1"/>
    <col min="6436" max="6436" width="16.7109375" style="149" customWidth="1"/>
    <col min="6437" max="6441" width="8.5703125" style="149" customWidth="1"/>
    <col min="6442" max="6442" width="13.7109375" style="149" customWidth="1"/>
    <col min="6443" max="6443" width="19" style="149" customWidth="1"/>
    <col min="6444" max="6444" width="4.7109375" style="149" customWidth="1"/>
    <col min="6445" max="6445" width="4.28515625" style="149" customWidth="1"/>
    <col min="6446" max="6446" width="4.42578125" style="149" customWidth="1"/>
    <col min="6447" max="6447" width="5.140625" style="149" customWidth="1"/>
    <col min="6448" max="6448" width="5.7109375" style="149" customWidth="1"/>
    <col min="6449" max="6449" width="6.28515625" style="149" customWidth="1"/>
    <col min="6450" max="6450" width="6.5703125" style="149" customWidth="1"/>
    <col min="6451" max="6451" width="6.28515625" style="149" customWidth="1"/>
    <col min="6452" max="6453" width="5.7109375" style="149" customWidth="1"/>
    <col min="6454" max="6454" width="14.7109375" style="149" customWidth="1"/>
    <col min="6455" max="6464" width="5.7109375" style="149" customWidth="1"/>
    <col min="6465" max="6616" width="9.140625" style="149"/>
    <col min="6617" max="6617" width="13.28515625" style="149" customWidth="1"/>
    <col min="6618" max="6618" width="36" style="149" customWidth="1"/>
    <col min="6619" max="6619" width="15.85546875" style="149" customWidth="1"/>
    <col min="6620" max="6620" width="20.140625" style="149" customWidth="1"/>
    <col min="6621" max="6621" width="25.140625" style="149" customWidth="1"/>
    <col min="6622" max="6622" width="21.5703125" style="149" customWidth="1"/>
    <col min="6623" max="6623" width="10.5703125" style="149" customWidth="1"/>
    <col min="6624" max="6628" width="6.5703125" style="149" customWidth="1"/>
    <col min="6629" max="6629" width="22.85546875" style="149" customWidth="1"/>
    <col min="6630" max="6630" width="10" style="149" customWidth="1"/>
    <col min="6631" max="6634" width="6.85546875" style="149" customWidth="1"/>
    <col min="6635" max="6635" width="7.5703125" style="149" customWidth="1"/>
    <col min="6636" max="6636" width="20.140625" style="149" customWidth="1"/>
    <col min="6637" max="6637" width="10" style="149" customWidth="1"/>
    <col min="6638" max="6641" width="6.85546875" style="149" customWidth="1"/>
    <col min="6642" max="6642" width="7.28515625" style="149" customWidth="1"/>
    <col min="6643" max="6643" width="22.85546875" style="149" customWidth="1"/>
    <col min="6644" max="6644" width="10" style="149" customWidth="1"/>
    <col min="6645" max="6648" width="6.85546875" style="149" customWidth="1"/>
    <col min="6649" max="6649" width="7.5703125" style="149" customWidth="1"/>
    <col min="6650" max="6650" width="20.140625" style="149" customWidth="1"/>
    <col min="6651" max="6651" width="8.7109375" style="149" customWidth="1"/>
    <col min="6652" max="6655" width="6.85546875" style="149" customWidth="1"/>
    <col min="6656" max="6656" width="10.85546875" style="149" customWidth="1"/>
    <col min="6657" max="6657" width="20.85546875" style="149" customWidth="1"/>
    <col min="6658" max="6670" width="9.140625" style="149" customWidth="1"/>
    <col min="6671" max="6671" width="20.42578125" style="149" customWidth="1"/>
    <col min="6672" max="6672" width="11.85546875" style="149" customWidth="1"/>
    <col min="6673" max="6676" width="6.85546875" style="149" customWidth="1"/>
    <col min="6677" max="6677" width="8.140625" style="149" customWidth="1"/>
    <col min="6678" max="6678" width="13.7109375" style="149" customWidth="1"/>
    <col min="6679" max="6679" width="10.7109375" style="149" customWidth="1"/>
    <col min="6680" max="6683" width="6.85546875" style="149" customWidth="1"/>
    <col min="6684" max="6684" width="7.140625" style="149" customWidth="1"/>
    <col min="6685" max="6685" width="21.42578125" style="149" customWidth="1"/>
    <col min="6686" max="6691" width="8.5703125" style="149" customWidth="1"/>
    <col min="6692" max="6692" width="16.7109375" style="149" customWidth="1"/>
    <col min="6693" max="6697" width="8.5703125" style="149" customWidth="1"/>
    <col min="6698" max="6698" width="13.7109375" style="149" customWidth="1"/>
    <col min="6699" max="6699" width="19" style="149" customWidth="1"/>
    <col min="6700" max="6700" width="4.7109375" style="149" customWidth="1"/>
    <col min="6701" max="6701" width="4.28515625" style="149" customWidth="1"/>
    <col min="6702" max="6702" width="4.42578125" style="149" customWidth="1"/>
    <col min="6703" max="6703" width="5.140625" style="149" customWidth="1"/>
    <col min="6704" max="6704" width="5.7109375" style="149" customWidth="1"/>
    <col min="6705" max="6705" width="6.28515625" style="149" customWidth="1"/>
    <col min="6706" max="6706" width="6.5703125" style="149" customWidth="1"/>
    <col min="6707" max="6707" width="6.28515625" style="149" customWidth="1"/>
    <col min="6708" max="6709" width="5.7109375" style="149" customWidth="1"/>
    <col min="6710" max="6710" width="14.7109375" style="149" customWidth="1"/>
    <col min="6711" max="6720" width="5.7109375" style="149" customWidth="1"/>
    <col min="6721" max="6872" width="9.140625" style="149"/>
    <col min="6873" max="6873" width="13.28515625" style="149" customWidth="1"/>
    <col min="6874" max="6874" width="36" style="149" customWidth="1"/>
    <col min="6875" max="6875" width="15.85546875" style="149" customWidth="1"/>
    <col min="6876" max="6876" width="20.140625" style="149" customWidth="1"/>
    <col min="6877" max="6877" width="25.140625" style="149" customWidth="1"/>
    <col min="6878" max="6878" width="21.5703125" style="149" customWidth="1"/>
    <col min="6879" max="6879" width="10.5703125" style="149" customWidth="1"/>
    <col min="6880" max="6884" width="6.5703125" style="149" customWidth="1"/>
    <col min="6885" max="6885" width="22.85546875" style="149" customWidth="1"/>
    <col min="6886" max="6886" width="10" style="149" customWidth="1"/>
    <col min="6887" max="6890" width="6.85546875" style="149" customWidth="1"/>
    <col min="6891" max="6891" width="7.5703125" style="149" customWidth="1"/>
    <col min="6892" max="6892" width="20.140625" style="149" customWidth="1"/>
    <col min="6893" max="6893" width="10" style="149" customWidth="1"/>
    <col min="6894" max="6897" width="6.85546875" style="149" customWidth="1"/>
    <col min="6898" max="6898" width="7.28515625" style="149" customWidth="1"/>
    <col min="6899" max="6899" width="22.85546875" style="149" customWidth="1"/>
    <col min="6900" max="6900" width="10" style="149" customWidth="1"/>
    <col min="6901" max="6904" width="6.85546875" style="149" customWidth="1"/>
    <col min="6905" max="6905" width="7.5703125" style="149" customWidth="1"/>
    <col min="6906" max="6906" width="20.140625" style="149" customWidth="1"/>
    <col min="6907" max="6907" width="8.7109375" style="149" customWidth="1"/>
    <col min="6908" max="6911" width="6.85546875" style="149" customWidth="1"/>
    <col min="6912" max="6912" width="10.85546875" style="149" customWidth="1"/>
    <col min="6913" max="6913" width="20.85546875" style="149" customWidth="1"/>
    <col min="6914" max="6926" width="9.140625" style="149" customWidth="1"/>
    <col min="6927" max="6927" width="20.42578125" style="149" customWidth="1"/>
    <col min="6928" max="6928" width="11.85546875" style="149" customWidth="1"/>
    <col min="6929" max="6932" width="6.85546875" style="149" customWidth="1"/>
    <col min="6933" max="6933" width="8.140625" style="149" customWidth="1"/>
    <col min="6934" max="6934" width="13.7109375" style="149" customWidth="1"/>
    <col min="6935" max="6935" width="10.7109375" style="149" customWidth="1"/>
    <col min="6936" max="6939" width="6.85546875" style="149" customWidth="1"/>
    <col min="6940" max="6940" width="7.140625" style="149" customWidth="1"/>
    <col min="6941" max="6941" width="21.42578125" style="149" customWidth="1"/>
    <col min="6942" max="6947" width="8.5703125" style="149" customWidth="1"/>
    <col min="6948" max="6948" width="16.7109375" style="149" customWidth="1"/>
    <col min="6949" max="6953" width="8.5703125" style="149" customWidth="1"/>
    <col min="6954" max="6954" width="13.7109375" style="149" customWidth="1"/>
    <col min="6955" max="6955" width="19" style="149" customWidth="1"/>
    <col min="6956" max="6956" width="4.7109375" style="149" customWidth="1"/>
    <col min="6957" max="6957" width="4.28515625" style="149" customWidth="1"/>
    <col min="6958" max="6958" width="4.42578125" style="149" customWidth="1"/>
    <col min="6959" max="6959" width="5.140625" style="149" customWidth="1"/>
    <col min="6960" max="6960" width="5.7109375" style="149" customWidth="1"/>
    <col min="6961" max="6961" width="6.28515625" style="149" customWidth="1"/>
    <col min="6962" max="6962" width="6.5703125" style="149" customWidth="1"/>
    <col min="6963" max="6963" width="6.28515625" style="149" customWidth="1"/>
    <col min="6964" max="6965" width="5.7109375" style="149" customWidth="1"/>
    <col min="6966" max="6966" width="14.7109375" style="149" customWidth="1"/>
    <col min="6967" max="6976" width="5.7109375" style="149" customWidth="1"/>
    <col min="6977" max="7128" width="9.140625" style="149"/>
    <col min="7129" max="7129" width="13.28515625" style="149" customWidth="1"/>
    <col min="7130" max="7130" width="36" style="149" customWidth="1"/>
    <col min="7131" max="7131" width="15.85546875" style="149" customWidth="1"/>
    <col min="7132" max="7132" width="20.140625" style="149" customWidth="1"/>
    <col min="7133" max="7133" width="25.140625" style="149" customWidth="1"/>
    <col min="7134" max="7134" width="21.5703125" style="149" customWidth="1"/>
    <col min="7135" max="7135" width="10.5703125" style="149" customWidth="1"/>
    <col min="7136" max="7140" width="6.5703125" style="149" customWidth="1"/>
    <col min="7141" max="7141" width="22.85546875" style="149" customWidth="1"/>
    <col min="7142" max="7142" width="10" style="149" customWidth="1"/>
    <col min="7143" max="7146" width="6.85546875" style="149" customWidth="1"/>
    <col min="7147" max="7147" width="7.5703125" style="149" customWidth="1"/>
    <col min="7148" max="7148" width="20.140625" style="149" customWidth="1"/>
    <col min="7149" max="7149" width="10" style="149" customWidth="1"/>
    <col min="7150" max="7153" width="6.85546875" style="149" customWidth="1"/>
    <col min="7154" max="7154" width="7.28515625" style="149" customWidth="1"/>
    <col min="7155" max="7155" width="22.85546875" style="149" customWidth="1"/>
    <col min="7156" max="7156" width="10" style="149" customWidth="1"/>
    <col min="7157" max="7160" width="6.85546875" style="149" customWidth="1"/>
    <col min="7161" max="7161" width="7.5703125" style="149" customWidth="1"/>
    <col min="7162" max="7162" width="20.140625" style="149" customWidth="1"/>
    <col min="7163" max="7163" width="8.7109375" style="149" customWidth="1"/>
    <col min="7164" max="7167" width="6.85546875" style="149" customWidth="1"/>
    <col min="7168" max="7168" width="10.85546875" style="149" customWidth="1"/>
    <col min="7169" max="7169" width="20.85546875" style="149" customWidth="1"/>
    <col min="7170" max="7182" width="9.140625" style="149" customWidth="1"/>
    <col min="7183" max="7183" width="20.42578125" style="149" customWidth="1"/>
    <col min="7184" max="7184" width="11.85546875" style="149" customWidth="1"/>
    <col min="7185" max="7188" width="6.85546875" style="149" customWidth="1"/>
    <col min="7189" max="7189" width="8.140625" style="149" customWidth="1"/>
    <col min="7190" max="7190" width="13.7109375" style="149" customWidth="1"/>
    <col min="7191" max="7191" width="10.7109375" style="149" customWidth="1"/>
    <col min="7192" max="7195" width="6.85546875" style="149" customWidth="1"/>
    <col min="7196" max="7196" width="7.140625" style="149" customWidth="1"/>
    <col min="7197" max="7197" width="21.42578125" style="149" customWidth="1"/>
    <col min="7198" max="7203" width="8.5703125" style="149" customWidth="1"/>
    <col min="7204" max="7204" width="16.7109375" style="149" customWidth="1"/>
    <col min="7205" max="7209" width="8.5703125" style="149" customWidth="1"/>
    <col min="7210" max="7210" width="13.7109375" style="149" customWidth="1"/>
    <col min="7211" max="7211" width="19" style="149" customWidth="1"/>
    <col min="7212" max="7212" width="4.7109375" style="149" customWidth="1"/>
    <col min="7213" max="7213" width="4.28515625" style="149" customWidth="1"/>
    <col min="7214" max="7214" width="4.42578125" style="149" customWidth="1"/>
    <col min="7215" max="7215" width="5.140625" style="149" customWidth="1"/>
    <col min="7216" max="7216" width="5.7109375" style="149" customWidth="1"/>
    <col min="7217" max="7217" width="6.28515625" style="149" customWidth="1"/>
    <col min="7218" max="7218" width="6.5703125" style="149" customWidth="1"/>
    <col min="7219" max="7219" width="6.28515625" style="149" customWidth="1"/>
    <col min="7220" max="7221" width="5.7109375" style="149" customWidth="1"/>
    <col min="7222" max="7222" width="14.7109375" style="149" customWidth="1"/>
    <col min="7223" max="7232" width="5.7109375" style="149" customWidth="1"/>
    <col min="7233" max="7384" width="9.140625" style="149"/>
    <col min="7385" max="7385" width="13.28515625" style="149" customWidth="1"/>
    <col min="7386" max="7386" width="36" style="149" customWidth="1"/>
    <col min="7387" max="7387" width="15.85546875" style="149" customWidth="1"/>
    <col min="7388" max="7388" width="20.140625" style="149" customWidth="1"/>
    <col min="7389" max="7389" width="25.140625" style="149" customWidth="1"/>
    <col min="7390" max="7390" width="21.5703125" style="149" customWidth="1"/>
    <col min="7391" max="7391" width="10.5703125" style="149" customWidth="1"/>
    <col min="7392" max="7396" width="6.5703125" style="149" customWidth="1"/>
    <col min="7397" max="7397" width="22.85546875" style="149" customWidth="1"/>
    <col min="7398" max="7398" width="10" style="149" customWidth="1"/>
    <col min="7399" max="7402" width="6.85546875" style="149" customWidth="1"/>
    <col min="7403" max="7403" width="7.5703125" style="149" customWidth="1"/>
    <col min="7404" max="7404" width="20.140625" style="149" customWidth="1"/>
    <col min="7405" max="7405" width="10" style="149" customWidth="1"/>
    <col min="7406" max="7409" width="6.85546875" style="149" customWidth="1"/>
    <col min="7410" max="7410" width="7.28515625" style="149" customWidth="1"/>
    <col min="7411" max="7411" width="22.85546875" style="149" customWidth="1"/>
    <col min="7412" max="7412" width="10" style="149" customWidth="1"/>
    <col min="7413" max="7416" width="6.85546875" style="149" customWidth="1"/>
    <col min="7417" max="7417" width="7.5703125" style="149" customWidth="1"/>
    <col min="7418" max="7418" width="20.140625" style="149" customWidth="1"/>
    <col min="7419" max="7419" width="8.7109375" style="149" customWidth="1"/>
    <col min="7420" max="7423" width="6.85546875" style="149" customWidth="1"/>
    <col min="7424" max="7424" width="10.85546875" style="149" customWidth="1"/>
    <col min="7425" max="7425" width="20.85546875" style="149" customWidth="1"/>
    <col min="7426" max="7438" width="9.140625" style="149" customWidth="1"/>
    <col min="7439" max="7439" width="20.42578125" style="149" customWidth="1"/>
    <col min="7440" max="7440" width="11.85546875" style="149" customWidth="1"/>
    <col min="7441" max="7444" width="6.85546875" style="149" customWidth="1"/>
    <col min="7445" max="7445" width="8.140625" style="149" customWidth="1"/>
    <col min="7446" max="7446" width="13.7109375" style="149" customWidth="1"/>
    <col min="7447" max="7447" width="10.7109375" style="149" customWidth="1"/>
    <col min="7448" max="7451" width="6.85546875" style="149" customWidth="1"/>
    <col min="7452" max="7452" width="7.140625" style="149" customWidth="1"/>
    <col min="7453" max="7453" width="21.42578125" style="149" customWidth="1"/>
    <col min="7454" max="7459" width="8.5703125" style="149" customWidth="1"/>
    <col min="7460" max="7460" width="16.7109375" style="149" customWidth="1"/>
    <col min="7461" max="7465" width="8.5703125" style="149" customWidth="1"/>
    <col min="7466" max="7466" width="13.7109375" style="149" customWidth="1"/>
    <col min="7467" max="7467" width="19" style="149" customWidth="1"/>
    <col min="7468" max="7468" width="4.7109375" style="149" customWidth="1"/>
    <col min="7469" max="7469" width="4.28515625" style="149" customWidth="1"/>
    <col min="7470" max="7470" width="4.42578125" style="149" customWidth="1"/>
    <col min="7471" max="7471" width="5.140625" style="149" customWidth="1"/>
    <col min="7472" max="7472" width="5.7109375" style="149" customWidth="1"/>
    <col min="7473" max="7473" width="6.28515625" style="149" customWidth="1"/>
    <col min="7474" max="7474" width="6.5703125" style="149" customWidth="1"/>
    <col min="7475" max="7475" width="6.28515625" style="149" customWidth="1"/>
    <col min="7476" max="7477" width="5.7109375" style="149" customWidth="1"/>
    <col min="7478" max="7478" width="14.7109375" style="149" customWidth="1"/>
    <col min="7479" max="7488" width="5.7109375" style="149" customWidth="1"/>
    <col min="7489" max="7640" width="9.140625" style="149"/>
    <col min="7641" max="7641" width="13.28515625" style="149" customWidth="1"/>
    <col min="7642" max="7642" width="36" style="149" customWidth="1"/>
    <col min="7643" max="7643" width="15.85546875" style="149" customWidth="1"/>
    <col min="7644" max="7644" width="20.140625" style="149" customWidth="1"/>
    <col min="7645" max="7645" width="25.140625" style="149" customWidth="1"/>
    <col min="7646" max="7646" width="21.5703125" style="149" customWidth="1"/>
    <col min="7647" max="7647" width="10.5703125" style="149" customWidth="1"/>
    <col min="7648" max="7652" width="6.5703125" style="149" customWidth="1"/>
    <col min="7653" max="7653" width="22.85546875" style="149" customWidth="1"/>
    <col min="7654" max="7654" width="10" style="149" customWidth="1"/>
    <col min="7655" max="7658" width="6.85546875" style="149" customWidth="1"/>
    <col min="7659" max="7659" width="7.5703125" style="149" customWidth="1"/>
    <col min="7660" max="7660" width="20.140625" style="149" customWidth="1"/>
    <col min="7661" max="7661" width="10" style="149" customWidth="1"/>
    <col min="7662" max="7665" width="6.85546875" style="149" customWidth="1"/>
    <col min="7666" max="7666" width="7.28515625" style="149" customWidth="1"/>
    <col min="7667" max="7667" width="22.85546875" style="149" customWidth="1"/>
    <col min="7668" max="7668" width="10" style="149" customWidth="1"/>
    <col min="7669" max="7672" width="6.85546875" style="149" customWidth="1"/>
    <col min="7673" max="7673" width="7.5703125" style="149" customWidth="1"/>
    <col min="7674" max="7674" width="20.140625" style="149" customWidth="1"/>
    <col min="7675" max="7675" width="8.7109375" style="149" customWidth="1"/>
    <col min="7676" max="7679" width="6.85546875" style="149" customWidth="1"/>
    <col min="7680" max="7680" width="10.85546875" style="149" customWidth="1"/>
    <col min="7681" max="7681" width="20.85546875" style="149" customWidth="1"/>
    <col min="7682" max="7694" width="9.140625" style="149" customWidth="1"/>
    <col min="7695" max="7695" width="20.42578125" style="149" customWidth="1"/>
    <col min="7696" max="7696" width="11.85546875" style="149" customWidth="1"/>
    <col min="7697" max="7700" width="6.85546875" style="149" customWidth="1"/>
    <col min="7701" max="7701" width="8.140625" style="149" customWidth="1"/>
    <col min="7702" max="7702" width="13.7109375" style="149" customWidth="1"/>
    <col min="7703" max="7703" width="10.7109375" style="149" customWidth="1"/>
    <col min="7704" max="7707" width="6.85546875" style="149" customWidth="1"/>
    <col min="7708" max="7708" width="7.140625" style="149" customWidth="1"/>
    <col min="7709" max="7709" width="21.42578125" style="149" customWidth="1"/>
    <col min="7710" max="7715" width="8.5703125" style="149" customWidth="1"/>
    <col min="7716" max="7716" width="16.7109375" style="149" customWidth="1"/>
    <col min="7717" max="7721" width="8.5703125" style="149" customWidth="1"/>
    <col min="7722" max="7722" width="13.7109375" style="149" customWidth="1"/>
    <col min="7723" max="7723" width="19" style="149" customWidth="1"/>
    <col min="7724" max="7724" width="4.7109375" style="149" customWidth="1"/>
    <col min="7725" max="7725" width="4.28515625" style="149" customWidth="1"/>
    <col min="7726" max="7726" width="4.42578125" style="149" customWidth="1"/>
    <col min="7727" max="7727" width="5.140625" style="149" customWidth="1"/>
    <col min="7728" max="7728" width="5.7109375" style="149" customWidth="1"/>
    <col min="7729" max="7729" width="6.28515625" style="149" customWidth="1"/>
    <col min="7730" max="7730" width="6.5703125" style="149" customWidth="1"/>
    <col min="7731" max="7731" width="6.28515625" style="149" customWidth="1"/>
    <col min="7732" max="7733" width="5.7109375" style="149" customWidth="1"/>
    <col min="7734" max="7734" width="14.7109375" style="149" customWidth="1"/>
    <col min="7735" max="7744" width="5.7109375" style="149" customWidth="1"/>
    <col min="7745" max="7896" width="9.140625" style="149"/>
    <col min="7897" max="7897" width="13.28515625" style="149" customWidth="1"/>
    <col min="7898" max="7898" width="36" style="149" customWidth="1"/>
    <col min="7899" max="7899" width="15.85546875" style="149" customWidth="1"/>
    <col min="7900" max="7900" width="20.140625" style="149" customWidth="1"/>
    <col min="7901" max="7901" width="25.140625" style="149" customWidth="1"/>
    <col min="7902" max="7902" width="21.5703125" style="149" customWidth="1"/>
    <col min="7903" max="7903" width="10.5703125" style="149" customWidth="1"/>
    <col min="7904" max="7908" width="6.5703125" style="149" customWidth="1"/>
    <col min="7909" max="7909" width="22.85546875" style="149" customWidth="1"/>
    <col min="7910" max="7910" width="10" style="149" customWidth="1"/>
    <col min="7911" max="7914" width="6.85546875" style="149" customWidth="1"/>
    <col min="7915" max="7915" width="7.5703125" style="149" customWidth="1"/>
    <col min="7916" max="7916" width="20.140625" style="149" customWidth="1"/>
    <col min="7917" max="7917" width="10" style="149" customWidth="1"/>
    <col min="7918" max="7921" width="6.85546875" style="149" customWidth="1"/>
    <col min="7922" max="7922" width="7.28515625" style="149" customWidth="1"/>
    <col min="7923" max="7923" width="22.85546875" style="149" customWidth="1"/>
    <col min="7924" max="7924" width="10" style="149" customWidth="1"/>
    <col min="7925" max="7928" width="6.85546875" style="149" customWidth="1"/>
    <col min="7929" max="7929" width="7.5703125" style="149" customWidth="1"/>
    <col min="7930" max="7930" width="20.140625" style="149" customWidth="1"/>
    <col min="7931" max="7931" width="8.7109375" style="149" customWidth="1"/>
    <col min="7932" max="7935" width="6.85546875" style="149" customWidth="1"/>
    <col min="7936" max="7936" width="10.85546875" style="149" customWidth="1"/>
    <col min="7937" max="7937" width="20.85546875" style="149" customWidth="1"/>
    <col min="7938" max="7950" width="9.140625" style="149" customWidth="1"/>
    <col min="7951" max="7951" width="20.42578125" style="149" customWidth="1"/>
    <col min="7952" max="7952" width="11.85546875" style="149" customWidth="1"/>
    <col min="7953" max="7956" width="6.85546875" style="149" customWidth="1"/>
    <col min="7957" max="7957" width="8.140625" style="149" customWidth="1"/>
    <col min="7958" max="7958" width="13.7109375" style="149" customWidth="1"/>
    <col min="7959" max="7959" width="10.7109375" style="149" customWidth="1"/>
    <col min="7960" max="7963" width="6.85546875" style="149" customWidth="1"/>
    <col min="7964" max="7964" width="7.140625" style="149" customWidth="1"/>
    <col min="7965" max="7965" width="21.42578125" style="149" customWidth="1"/>
    <col min="7966" max="7971" width="8.5703125" style="149" customWidth="1"/>
    <col min="7972" max="7972" width="16.7109375" style="149" customWidth="1"/>
    <col min="7973" max="7977" width="8.5703125" style="149" customWidth="1"/>
    <col min="7978" max="7978" width="13.7109375" style="149" customWidth="1"/>
    <col min="7979" max="7979" width="19" style="149" customWidth="1"/>
    <col min="7980" max="7980" width="4.7109375" style="149" customWidth="1"/>
    <col min="7981" max="7981" width="4.28515625" style="149" customWidth="1"/>
    <col min="7982" max="7982" width="4.42578125" style="149" customWidth="1"/>
    <col min="7983" max="7983" width="5.140625" style="149" customWidth="1"/>
    <col min="7984" max="7984" width="5.7109375" style="149" customWidth="1"/>
    <col min="7985" max="7985" width="6.28515625" style="149" customWidth="1"/>
    <col min="7986" max="7986" width="6.5703125" style="149" customWidth="1"/>
    <col min="7987" max="7987" width="6.28515625" style="149" customWidth="1"/>
    <col min="7988" max="7989" width="5.7109375" style="149" customWidth="1"/>
    <col min="7990" max="7990" width="14.7109375" style="149" customWidth="1"/>
    <col min="7991" max="8000" width="5.7109375" style="149" customWidth="1"/>
    <col min="8001" max="8152" width="9.140625" style="149"/>
    <col min="8153" max="8153" width="13.28515625" style="149" customWidth="1"/>
    <col min="8154" max="8154" width="36" style="149" customWidth="1"/>
    <col min="8155" max="8155" width="15.85546875" style="149" customWidth="1"/>
    <col min="8156" max="8156" width="20.140625" style="149" customWidth="1"/>
    <col min="8157" max="8157" width="25.140625" style="149" customWidth="1"/>
    <col min="8158" max="8158" width="21.5703125" style="149" customWidth="1"/>
    <col min="8159" max="8159" width="10.5703125" style="149" customWidth="1"/>
    <col min="8160" max="8164" width="6.5703125" style="149" customWidth="1"/>
    <col min="8165" max="8165" width="22.85546875" style="149" customWidth="1"/>
    <col min="8166" max="8166" width="10" style="149" customWidth="1"/>
    <col min="8167" max="8170" width="6.85546875" style="149" customWidth="1"/>
    <col min="8171" max="8171" width="7.5703125" style="149" customWidth="1"/>
    <col min="8172" max="8172" width="20.140625" style="149" customWidth="1"/>
    <col min="8173" max="8173" width="10" style="149" customWidth="1"/>
    <col min="8174" max="8177" width="6.85546875" style="149" customWidth="1"/>
    <col min="8178" max="8178" width="7.28515625" style="149" customWidth="1"/>
    <col min="8179" max="8179" width="22.85546875" style="149" customWidth="1"/>
    <col min="8180" max="8180" width="10" style="149" customWidth="1"/>
    <col min="8181" max="8184" width="6.85546875" style="149" customWidth="1"/>
    <col min="8185" max="8185" width="7.5703125" style="149" customWidth="1"/>
    <col min="8186" max="8186" width="20.140625" style="149" customWidth="1"/>
    <col min="8187" max="8187" width="8.7109375" style="149" customWidth="1"/>
    <col min="8188" max="8191" width="6.85546875" style="149" customWidth="1"/>
    <col min="8192" max="8192" width="10.85546875" style="149" customWidth="1"/>
    <col min="8193" max="8193" width="20.85546875" style="149" customWidth="1"/>
    <col min="8194" max="8206" width="9.140625" style="149" customWidth="1"/>
    <col min="8207" max="8207" width="20.42578125" style="149" customWidth="1"/>
    <col min="8208" max="8208" width="11.85546875" style="149" customWidth="1"/>
    <col min="8209" max="8212" width="6.85546875" style="149" customWidth="1"/>
    <col min="8213" max="8213" width="8.140625" style="149" customWidth="1"/>
    <col min="8214" max="8214" width="13.7109375" style="149" customWidth="1"/>
    <col min="8215" max="8215" width="10.7109375" style="149" customWidth="1"/>
    <col min="8216" max="8219" width="6.85546875" style="149" customWidth="1"/>
    <col min="8220" max="8220" width="7.140625" style="149" customWidth="1"/>
    <col min="8221" max="8221" width="21.42578125" style="149" customWidth="1"/>
    <col min="8222" max="8227" width="8.5703125" style="149" customWidth="1"/>
    <col min="8228" max="8228" width="16.7109375" style="149" customWidth="1"/>
    <col min="8229" max="8233" width="8.5703125" style="149" customWidth="1"/>
    <col min="8234" max="8234" width="13.7109375" style="149" customWidth="1"/>
    <col min="8235" max="8235" width="19" style="149" customWidth="1"/>
    <col min="8236" max="8236" width="4.7109375" style="149" customWidth="1"/>
    <col min="8237" max="8237" width="4.28515625" style="149" customWidth="1"/>
    <col min="8238" max="8238" width="4.42578125" style="149" customWidth="1"/>
    <col min="8239" max="8239" width="5.140625" style="149" customWidth="1"/>
    <col min="8240" max="8240" width="5.7109375" style="149" customWidth="1"/>
    <col min="8241" max="8241" width="6.28515625" style="149" customWidth="1"/>
    <col min="8242" max="8242" width="6.5703125" style="149" customWidth="1"/>
    <col min="8243" max="8243" width="6.28515625" style="149" customWidth="1"/>
    <col min="8244" max="8245" width="5.7109375" style="149" customWidth="1"/>
    <col min="8246" max="8246" width="14.7109375" style="149" customWidth="1"/>
    <col min="8247" max="8256" width="5.7109375" style="149" customWidth="1"/>
    <col min="8257" max="8408" width="9.140625" style="149"/>
    <col min="8409" max="8409" width="13.28515625" style="149" customWidth="1"/>
    <col min="8410" max="8410" width="36" style="149" customWidth="1"/>
    <col min="8411" max="8411" width="15.85546875" style="149" customWidth="1"/>
    <col min="8412" max="8412" width="20.140625" style="149" customWidth="1"/>
    <col min="8413" max="8413" width="25.140625" style="149" customWidth="1"/>
    <col min="8414" max="8414" width="21.5703125" style="149" customWidth="1"/>
    <col min="8415" max="8415" width="10.5703125" style="149" customWidth="1"/>
    <col min="8416" max="8420" width="6.5703125" style="149" customWidth="1"/>
    <col min="8421" max="8421" width="22.85546875" style="149" customWidth="1"/>
    <col min="8422" max="8422" width="10" style="149" customWidth="1"/>
    <col min="8423" max="8426" width="6.85546875" style="149" customWidth="1"/>
    <col min="8427" max="8427" width="7.5703125" style="149" customWidth="1"/>
    <col min="8428" max="8428" width="20.140625" style="149" customWidth="1"/>
    <col min="8429" max="8429" width="10" style="149" customWidth="1"/>
    <col min="8430" max="8433" width="6.85546875" style="149" customWidth="1"/>
    <col min="8434" max="8434" width="7.28515625" style="149" customWidth="1"/>
    <col min="8435" max="8435" width="22.85546875" style="149" customWidth="1"/>
    <col min="8436" max="8436" width="10" style="149" customWidth="1"/>
    <col min="8437" max="8440" width="6.85546875" style="149" customWidth="1"/>
    <col min="8441" max="8441" width="7.5703125" style="149" customWidth="1"/>
    <col min="8442" max="8442" width="20.140625" style="149" customWidth="1"/>
    <col min="8443" max="8443" width="8.7109375" style="149" customWidth="1"/>
    <col min="8444" max="8447" width="6.85546875" style="149" customWidth="1"/>
    <col min="8448" max="8448" width="10.85546875" style="149" customWidth="1"/>
    <col min="8449" max="8449" width="20.85546875" style="149" customWidth="1"/>
    <col min="8450" max="8462" width="9.140625" style="149" customWidth="1"/>
    <col min="8463" max="8463" width="20.42578125" style="149" customWidth="1"/>
    <col min="8464" max="8464" width="11.85546875" style="149" customWidth="1"/>
    <col min="8465" max="8468" width="6.85546875" style="149" customWidth="1"/>
    <col min="8469" max="8469" width="8.140625" style="149" customWidth="1"/>
    <col min="8470" max="8470" width="13.7109375" style="149" customWidth="1"/>
    <col min="8471" max="8471" width="10.7109375" style="149" customWidth="1"/>
    <col min="8472" max="8475" width="6.85546875" style="149" customWidth="1"/>
    <col min="8476" max="8476" width="7.140625" style="149" customWidth="1"/>
    <col min="8477" max="8477" width="21.42578125" style="149" customWidth="1"/>
    <col min="8478" max="8483" width="8.5703125" style="149" customWidth="1"/>
    <col min="8484" max="8484" width="16.7109375" style="149" customWidth="1"/>
    <col min="8485" max="8489" width="8.5703125" style="149" customWidth="1"/>
    <col min="8490" max="8490" width="13.7109375" style="149" customWidth="1"/>
    <col min="8491" max="8491" width="19" style="149" customWidth="1"/>
    <col min="8492" max="8492" width="4.7109375" style="149" customWidth="1"/>
    <col min="8493" max="8493" width="4.28515625" style="149" customWidth="1"/>
    <col min="8494" max="8494" width="4.42578125" style="149" customWidth="1"/>
    <col min="8495" max="8495" width="5.140625" style="149" customWidth="1"/>
    <col min="8496" max="8496" width="5.7109375" style="149" customWidth="1"/>
    <col min="8497" max="8497" width="6.28515625" style="149" customWidth="1"/>
    <col min="8498" max="8498" width="6.5703125" style="149" customWidth="1"/>
    <col min="8499" max="8499" width="6.28515625" style="149" customWidth="1"/>
    <col min="8500" max="8501" width="5.7109375" style="149" customWidth="1"/>
    <col min="8502" max="8502" width="14.7109375" style="149" customWidth="1"/>
    <col min="8503" max="8512" width="5.7109375" style="149" customWidth="1"/>
    <col min="8513" max="8664" width="9.140625" style="149"/>
    <col min="8665" max="8665" width="13.28515625" style="149" customWidth="1"/>
    <col min="8666" max="8666" width="36" style="149" customWidth="1"/>
    <col min="8667" max="8667" width="15.85546875" style="149" customWidth="1"/>
    <col min="8668" max="8668" width="20.140625" style="149" customWidth="1"/>
    <col min="8669" max="8669" width="25.140625" style="149" customWidth="1"/>
    <col min="8670" max="8670" width="21.5703125" style="149" customWidth="1"/>
    <col min="8671" max="8671" width="10.5703125" style="149" customWidth="1"/>
    <col min="8672" max="8676" width="6.5703125" style="149" customWidth="1"/>
    <col min="8677" max="8677" width="22.85546875" style="149" customWidth="1"/>
    <col min="8678" max="8678" width="10" style="149" customWidth="1"/>
    <col min="8679" max="8682" width="6.85546875" style="149" customWidth="1"/>
    <col min="8683" max="8683" width="7.5703125" style="149" customWidth="1"/>
    <col min="8684" max="8684" width="20.140625" style="149" customWidth="1"/>
    <col min="8685" max="8685" width="10" style="149" customWidth="1"/>
    <col min="8686" max="8689" width="6.85546875" style="149" customWidth="1"/>
    <col min="8690" max="8690" width="7.28515625" style="149" customWidth="1"/>
    <col min="8691" max="8691" width="22.85546875" style="149" customWidth="1"/>
    <col min="8692" max="8692" width="10" style="149" customWidth="1"/>
    <col min="8693" max="8696" width="6.85546875" style="149" customWidth="1"/>
    <col min="8697" max="8697" width="7.5703125" style="149" customWidth="1"/>
    <col min="8698" max="8698" width="20.140625" style="149" customWidth="1"/>
    <col min="8699" max="8699" width="8.7109375" style="149" customWidth="1"/>
    <col min="8700" max="8703" width="6.85546875" style="149" customWidth="1"/>
    <col min="8704" max="8704" width="10.85546875" style="149" customWidth="1"/>
    <col min="8705" max="8705" width="20.85546875" style="149" customWidth="1"/>
    <col min="8706" max="8718" width="9.140625" style="149" customWidth="1"/>
    <col min="8719" max="8719" width="20.42578125" style="149" customWidth="1"/>
    <col min="8720" max="8720" width="11.85546875" style="149" customWidth="1"/>
    <col min="8721" max="8724" width="6.85546875" style="149" customWidth="1"/>
    <col min="8725" max="8725" width="8.140625" style="149" customWidth="1"/>
    <col min="8726" max="8726" width="13.7109375" style="149" customWidth="1"/>
    <col min="8727" max="8727" width="10.7109375" style="149" customWidth="1"/>
    <col min="8728" max="8731" width="6.85546875" style="149" customWidth="1"/>
    <col min="8732" max="8732" width="7.140625" style="149" customWidth="1"/>
    <col min="8733" max="8733" width="21.42578125" style="149" customWidth="1"/>
    <col min="8734" max="8739" width="8.5703125" style="149" customWidth="1"/>
    <col min="8740" max="8740" width="16.7109375" style="149" customWidth="1"/>
    <col min="8741" max="8745" width="8.5703125" style="149" customWidth="1"/>
    <col min="8746" max="8746" width="13.7109375" style="149" customWidth="1"/>
    <col min="8747" max="8747" width="19" style="149" customWidth="1"/>
    <col min="8748" max="8748" width="4.7109375" style="149" customWidth="1"/>
    <col min="8749" max="8749" width="4.28515625" style="149" customWidth="1"/>
    <col min="8750" max="8750" width="4.42578125" style="149" customWidth="1"/>
    <col min="8751" max="8751" width="5.140625" style="149" customWidth="1"/>
    <col min="8752" max="8752" width="5.7109375" style="149" customWidth="1"/>
    <col min="8753" max="8753" width="6.28515625" style="149" customWidth="1"/>
    <col min="8754" max="8754" width="6.5703125" style="149" customWidth="1"/>
    <col min="8755" max="8755" width="6.28515625" style="149" customWidth="1"/>
    <col min="8756" max="8757" width="5.7109375" style="149" customWidth="1"/>
    <col min="8758" max="8758" width="14.7109375" style="149" customWidth="1"/>
    <col min="8759" max="8768" width="5.7109375" style="149" customWidth="1"/>
    <col min="8769" max="8920" width="9.140625" style="149"/>
    <col min="8921" max="8921" width="13.28515625" style="149" customWidth="1"/>
    <col min="8922" max="8922" width="36" style="149" customWidth="1"/>
    <col min="8923" max="8923" width="15.85546875" style="149" customWidth="1"/>
    <col min="8924" max="8924" width="20.140625" style="149" customWidth="1"/>
    <col min="8925" max="8925" width="25.140625" style="149" customWidth="1"/>
    <col min="8926" max="8926" width="21.5703125" style="149" customWidth="1"/>
    <col min="8927" max="8927" width="10.5703125" style="149" customWidth="1"/>
    <col min="8928" max="8932" width="6.5703125" style="149" customWidth="1"/>
    <col min="8933" max="8933" width="22.85546875" style="149" customWidth="1"/>
    <col min="8934" max="8934" width="10" style="149" customWidth="1"/>
    <col min="8935" max="8938" width="6.85546875" style="149" customWidth="1"/>
    <col min="8939" max="8939" width="7.5703125" style="149" customWidth="1"/>
    <col min="8940" max="8940" width="20.140625" style="149" customWidth="1"/>
    <col min="8941" max="8941" width="10" style="149" customWidth="1"/>
    <col min="8942" max="8945" width="6.85546875" style="149" customWidth="1"/>
    <col min="8946" max="8946" width="7.28515625" style="149" customWidth="1"/>
    <col min="8947" max="8947" width="22.85546875" style="149" customWidth="1"/>
    <col min="8948" max="8948" width="10" style="149" customWidth="1"/>
    <col min="8949" max="8952" width="6.85546875" style="149" customWidth="1"/>
    <col min="8953" max="8953" width="7.5703125" style="149" customWidth="1"/>
    <col min="8954" max="8954" width="20.140625" style="149" customWidth="1"/>
    <col min="8955" max="8955" width="8.7109375" style="149" customWidth="1"/>
    <col min="8956" max="8959" width="6.85546875" style="149" customWidth="1"/>
    <col min="8960" max="8960" width="10.85546875" style="149" customWidth="1"/>
    <col min="8961" max="8961" width="20.85546875" style="149" customWidth="1"/>
    <col min="8962" max="8974" width="9.140625" style="149" customWidth="1"/>
    <col min="8975" max="8975" width="20.42578125" style="149" customWidth="1"/>
    <col min="8976" max="8976" width="11.85546875" style="149" customWidth="1"/>
    <col min="8977" max="8980" width="6.85546875" style="149" customWidth="1"/>
    <col min="8981" max="8981" width="8.140625" style="149" customWidth="1"/>
    <col min="8982" max="8982" width="13.7109375" style="149" customWidth="1"/>
    <col min="8983" max="8983" width="10.7109375" style="149" customWidth="1"/>
    <col min="8984" max="8987" width="6.85546875" style="149" customWidth="1"/>
    <col min="8988" max="8988" width="7.140625" style="149" customWidth="1"/>
    <col min="8989" max="8989" width="21.42578125" style="149" customWidth="1"/>
    <col min="8990" max="8995" width="8.5703125" style="149" customWidth="1"/>
    <col min="8996" max="8996" width="16.7109375" style="149" customWidth="1"/>
    <col min="8997" max="9001" width="8.5703125" style="149" customWidth="1"/>
    <col min="9002" max="9002" width="13.7109375" style="149" customWidth="1"/>
    <col min="9003" max="9003" width="19" style="149" customWidth="1"/>
    <col min="9004" max="9004" width="4.7109375" style="149" customWidth="1"/>
    <col min="9005" max="9005" width="4.28515625" style="149" customWidth="1"/>
    <col min="9006" max="9006" width="4.42578125" style="149" customWidth="1"/>
    <col min="9007" max="9007" width="5.140625" style="149" customWidth="1"/>
    <col min="9008" max="9008" width="5.7109375" style="149" customWidth="1"/>
    <col min="9009" max="9009" width="6.28515625" style="149" customWidth="1"/>
    <col min="9010" max="9010" width="6.5703125" style="149" customWidth="1"/>
    <col min="9011" max="9011" width="6.28515625" style="149" customWidth="1"/>
    <col min="9012" max="9013" width="5.7109375" style="149" customWidth="1"/>
    <col min="9014" max="9014" width="14.7109375" style="149" customWidth="1"/>
    <col min="9015" max="9024" width="5.7109375" style="149" customWidth="1"/>
    <col min="9025" max="9176" width="9.140625" style="149"/>
    <col min="9177" max="9177" width="13.28515625" style="149" customWidth="1"/>
    <col min="9178" max="9178" width="36" style="149" customWidth="1"/>
    <col min="9179" max="9179" width="15.85546875" style="149" customWidth="1"/>
    <col min="9180" max="9180" width="20.140625" style="149" customWidth="1"/>
    <col min="9181" max="9181" width="25.140625" style="149" customWidth="1"/>
    <col min="9182" max="9182" width="21.5703125" style="149" customWidth="1"/>
    <col min="9183" max="9183" width="10.5703125" style="149" customWidth="1"/>
    <col min="9184" max="9188" width="6.5703125" style="149" customWidth="1"/>
    <col min="9189" max="9189" width="22.85546875" style="149" customWidth="1"/>
    <col min="9190" max="9190" width="10" style="149" customWidth="1"/>
    <col min="9191" max="9194" width="6.85546875" style="149" customWidth="1"/>
    <col min="9195" max="9195" width="7.5703125" style="149" customWidth="1"/>
    <col min="9196" max="9196" width="20.140625" style="149" customWidth="1"/>
    <col min="9197" max="9197" width="10" style="149" customWidth="1"/>
    <col min="9198" max="9201" width="6.85546875" style="149" customWidth="1"/>
    <col min="9202" max="9202" width="7.28515625" style="149" customWidth="1"/>
    <col min="9203" max="9203" width="22.85546875" style="149" customWidth="1"/>
    <col min="9204" max="9204" width="10" style="149" customWidth="1"/>
    <col min="9205" max="9208" width="6.85546875" style="149" customWidth="1"/>
    <col min="9209" max="9209" width="7.5703125" style="149" customWidth="1"/>
    <col min="9210" max="9210" width="20.140625" style="149" customWidth="1"/>
    <col min="9211" max="9211" width="8.7109375" style="149" customWidth="1"/>
    <col min="9212" max="9215" width="6.85546875" style="149" customWidth="1"/>
    <col min="9216" max="9216" width="10.85546875" style="149" customWidth="1"/>
    <col min="9217" max="9217" width="20.85546875" style="149" customWidth="1"/>
    <col min="9218" max="9230" width="9.140625" style="149" customWidth="1"/>
    <col min="9231" max="9231" width="20.42578125" style="149" customWidth="1"/>
    <col min="9232" max="9232" width="11.85546875" style="149" customWidth="1"/>
    <col min="9233" max="9236" width="6.85546875" style="149" customWidth="1"/>
    <col min="9237" max="9237" width="8.140625" style="149" customWidth="1"/>
    <col min="9238" max="9238" width="13.7109375" style="149" customWidth="1"/>
    <col min="9239" max="9239" width="10.7109375" style="149" customWidth="1"/>
    <col min="9240" max="9243" width="6.85546875" style="149" customWidth="1"/>
    <col min="9244" max="9244" width="7.140625" style="149" customWidth="1"/>
    <col min="9245" max="9245" width="21.42578125" style="149" customWidth="1"/>
    <col min="9246" max="9251" width="8.5703125" style="149" customWidth="1"/>
    <col min="9252" max="9252" width="16.7109375" style="149" customWidth="1"/>
    <col min="9253" max="9257" width="8.5703125" style="149" customWidth="1"/>
    <col min="9258" max="9258" width="13.7109375" style="149" customWidth="1"/>
    <col min="9259" max="9259" width="19" style="149" customWidth="1"/>
    <col min="9260" max="9260" width="4.7109375" style="149" customWidth="1"/>
    <col min="9261" max="9261" width="4.28515625" style="149" customWidth="1"/>
    <col min="9262" max="9262" width="4.42578125" style="149" customWidth="1"/>
    <col min="9263" max="9263" width="5.140625" style="149" customWidth="1"/>
    <col min="9264" max="9264" width="5.7109375" style="149" customWidth="1"/>
    <col min="9265" max="9265" width="6.28515625" style="149" customWidth="1"/>
    <col min="9266" max="9266" width="6.5703125" style="149" customWidth="1"/>
    <col min="9267" max="9267" width="6.28515625" style="149" customWidth="1"/>
    <col min="9268" max="9269" width="5.7109375" style="149" customWidth="1"/>
    <col min="9270" max="9270" width="14.7109375" style="149" customWidth="1"/>
    <col min="9271" max="9280" width="5.7109375" style="149" customWidth="1"/>
    <col min="9281" max="9432" width="9.140625" style="149"/>
    <col min="9433" max="9433" width="13.28515625" style="149" customWidth="1"/>
    <col min="9434" max="9434" width="36" style="149" customWidth="1"/>
    <col min="9435" max="9435" width="15.85546875" style="149" customWidth="1"/>
    <col min="9436" max="9436" width="20.140625" style="149" customWidth="1"/>
    <col min="9437" max="9437" width="25.140625" style="149" customWidth="1"/>
    <col min="9438" max="9438" width="21.5703125" style="149" customWidth="1"/>
    <col min="9439" max="9439" width="10.5703125" style="149" customWidth="1"/>
    <col min="9440" max="9444" width="6.5703125" style="149" customWidth="1"/>
    <col min="9445" max="9445" width="22.85546875" style="149" customWidth="1"/>
    <col min="9446" max="9446" width="10" style="149" customWidth="1"/>
    <col min="9447" max="9450" width="6.85546875" style="149" customWidth="1"/>
    <col min="9451" max="9451" width="7.5703125" style="149" customWidth="1"/>
    <col min="9452" max="9452" width="20.140625" style="149" customWidth="1"/>
    <col min="9453" max="9453" width="10" style="149" customWidth="1"/>
    <col min="9454" max="9457" width="6.85546875" style="149" customWidth="1"/>
    <col min="9458" max="9458" width="7.28515625" style="149" customWidth="1"/>
    <col min="9459" max="9459" width="22.85546875" style="149" customWidth="1"/>
    <col min="9460" max="9460" width="10" style="149" customWidth="1"/>
    <col min="9461" max="9464" width="6.85546875" style="149" customWidth="1"/>
    <col min="9465" max="9465" width="7.5703125" style="149" customWidth="1"/>
    <col min="9466" max="9466" width="20.140625" style="149" customWidth="1"/>
    <col min="9467" max="9467" width="8.7109375" style="149" customWidth="1"/>
    <col min="9468" max="9471" width="6.85546875" style="149" customWidth="1"/>
    <col min="9472" max="9472" width="10.85546875" style="149" customWidth="1"/>
    <col min="9473" max="9473" width="20.85546875" style="149" customWidth="1"/>
    <col min="9474" max="9486" width="9.140625" style="149" customWidth="1"/>
    <col min="9487" max="9487" width="20.42578125" style="149" customWidth="1"/>
    <col min="9488" max="9488" width="11.85546875" style="149" customWidth="1"/>
    <col min="9489" max="9492" width="6.85546875" style="149" customWidth="1"/>
    <col min="9493" max="9493" width="8.140625" style="149" customWidth="1"/>
    <col min="9494" max="9494" width="13.7109375" style="149" customWidth="1"/>
    <col min="9495" max="9495" width="10.7109375" style="149" customWidth="1"/>
    <col min="9496" max="9499" width="6.85546875" style="149" customWidth="1"/>
    <col min="9500" max="9500" width="7.140625" style="149" customWidth="1"/>
    <col min="9501" max="9501" width="21.42578125" style="149" customWidth="1"/>
    <col min="9502" max="9507" width="8.5703125" style="149" customWidth="1"/>
    <col min="9508" max="9508" width="16.7109375" style="149" customWidth="1"/>
    <col min="9509" max="9513" width="8.5703125" style="149" customWidth="1"/>
    <col min="9514" max="9514" width="13.7109375" style="149" customWidth="1"/>
    <col min="9515" max="9515" width="19" style="149" customWidth="1"/>
    <col min="9516" max="9516" width="4.7109375" style="149" customWidth="1"/>
    <col min="9517" max="9517" width="4.28515625" style="149" customWidth="1"/>
    <col min="9518" max="9518" width="4.42578125" style="149" customWidth="1"/>
    <col min="9519" max="9519" width="5.140625" style="149" customWidth="1"/>
    <col min="9520" max="9520" width="5.7109375" style="149" customWidth="1"/>
    <col min="9521" max="9521" width="6.28515625" style="149" customWidth="1"/>
    <col min="9522" max="9522" width="6.5703125" style="149" customWidth="1"/>
    <col min="9523" max="9523" width="6.28515625" style="149" customWidth="1"/>
    <col min="9524" max="9525" width="5.7109375" style="149" customWidth="1"/>
    <col min="9526" max="9526" width="14.7109375" style="149" customWidth="1"/>
    <col min="9527" max="9536" width="5.7109375" style="149" customWidth="1"/>
    <col min="9537" max="9688" width="9.140625" style="149"/>
    <col min="9689" max="9689" width="13.28515625" style="149" customWidth="1"/>
    <col min="9690" max="9690" width="36" style="149" customWidth="1"/>
    <col min="9691" max="9691" width="15.85546875" style="149" customWidth="1"/>
    <col min="9692" max="9692" width="20.140625" style="149" customWidth="1"/>
    <col min="9693" max="9693" width="25.140625" style="149" customWidth="1"/>
    <col min="9694" max="9694" width="21.5703125" style="149" customWidth="1"/>
    <col min="9695" max="9695" width="10.5703125" style="149" customWidth="1"/>
    <col min="9696" max="9700" width="6.5703125" style="149" customWidth="1"/>
    <col min="9701" max="9701" width="22.85546875" style="149" customWidth="1"/>
    <col min="9702" max="9702" width="10" style="149" customWidth="1"/>
    <col min="9703" max="9706" width="6.85546875" style="149" customWidth="1"/>
    <col min="9707" max="9707" width="7.5703125" style="149" customWidth="1"/>
    <col min="9708" max="9708" width="20.140625" style="149" customWidth="1"/>
    <col min="9709" max="9709" width="10" style="149" customWidth="1"/>
    <col min="9710" max="9713" width="6.85546875" style="149" customWidth="1"/>
    <col min="9714" max="9714" width="7.28515625" style="149" customWidth="1"/>
    <col min="9715" max="9715" width="22.85546875" style="149" customWidth="1"/>
    <col min="9716" max="9716" width="10" style="149" customWidth="1"/>
    <col min="9717" max="9720" width="6.85546875" style="149" customWidth="1"/>
    <col min="9721" max="9721" width="7.5703125" style="149" customWidth="1"/>
    <col min="9722" max="9722" width="20.140625" style="149" customWidth="1"/>
    <col min="9723" max="9723" width="8.7109375" style="149" customWidth="1"/>
    <col min="9724" max="9727" width="6.85546875" style="149" customWidth="1"/>
    <col min="9728" max="9728" width="10.85546875" style="149" customWidth="1"/>
    <col min="9729" max="9729" width="20.85546875" style="149" customWidth="1"/>
    <col min="9730" max="9742" width="9.140625" style="149" customWidth="1"/>
    <col min="9743" max="9743" width="20.42578125" style="149" customWidth="1"/>
    <col min="9744" max="9744" width="11.85546875" style="149" customWidth="1"/>
    <col min="9745" max="9748" width="6.85546875" style="149" customWidth="1"/>
    <col min="9749" max="9749" width="8.140625" style="149" customWidth="1"/>
    <col min="9750" max="9750" width="13.7109375" style="149" customWidth="1"/>
    <col min="9751" max="9751" width="10.7109375" style="149" customWidth="1"/>
    <col min="9752" max="9755" width="6.85546875" style="149" customWidth="1"/>
    <col min="9756" max="9756" width="7.140625" style="149" customWidth="1"/>
    <col min="9757" max="9757" width="21.42578125" style="149" customWidth="1"/>
    <col min="9758" max="9763" width="8.5703125" style="149" customWidth="1"/>
    <col min="9764" max="9764" width="16.7109375" style="149" customWidth="1"/>
    <col min="9765" max="9769" width="8.5703125" style="149" customWidth="1"/>
    <col min="9770" max="9770" width="13.7109375" style="149" customWidth="1"/>
    <col min="9771" max="9771" width="19" style="149" customWidth="1"/>
    <col min="9772" max="9772" width="4.7109375" style="149" customWidth="1"/>
    <col min="9773" max="9773" width="4.28515625" style="149" customWidth="1"/>
    <col min="9774" max="9774" width="4.42578125" style="149" customWidth="1"/>
    <col min="9775" max="9775" width="5.140625" style="149" customWidth="1"/>
    <col min="9776" max="9776" width="5.7109375" style="149" customWidth="1"/>
    <col min="9777" max="9777" width="6.28515625" style="149" customWidth="1"/>
    <col min="9778" max="9778" width="6.5703125" style="149" customWidth="1"/>
    <col min="9779" max="9779" width="6.28515625" style="149" customWidth="1"/>
    <col min="9780" max="9781" width="5.7109375" style="149" customWidth="1"/>
    <col min="9782" max="9782" width="14.7109375" style="149" customWidth="1"/>
    <col min="9783" max="9792" width="5.7109375" style="149" customWidth="1"/>
    <col min="9793" max="9944" width="9.140625" style="149"/>
    <col min="9945" max="9945" width="13.28515625" style="149" customWidth="1"/>
    <col min="9946" max="9946" width="36" style="149" customWidth="1"/>
    <col min="9947" max="9947" width="15.85546875" style="149" customWidth="1"/>
    <col min="9948" max="9948" width="20.140625" style="149" customWidth="1"/>
    <col min="9949" max="9949" width="25.140625" style="149" customWidth="1"/>
    <col min="9950" max="9950" width="21.5703125" style="149" customWidth="1"/>
    <col min="9951" max="9951" width="10.5703125" style="149" customWidth="1"/>
    <col min="9952" max="9956" width="6.5703125" style="149" customWidth="1"/>
    <col min="9957" max="9957" width="22.85546875" style="149" customWidth="1"/>
    <col min="9958" max="9958" width="10" style="149" customWidth="1"/>
    <col min="9959" max="9962" width="6.85546875" style="149" customWidth="1"/>
    <col min="9963" max="9963" width="7.5703125" style="149" customWidth="1"/>
    <col min="9964" max="9964" width="20.140625" style="149" customWidth="1"/>
    <col min="9965" max="9965" width="10" style="149" customWidth="1"/>
    <col min="9966" max="9969" width="6.85546875" style="149" customWidth="1"/>
    <col min="9970" max="9970" width="7.28515625" style="149" customWidth="1"/>
    <col min="9971" max="9971" width="22.85546875" style="149" customWidth="1"/>
    <col min="9972" max="9972" width="10" style="149" customWidth="1"/>
    <col min="9973" max="9976" width="6.85546875" style="149" customWidth="1"/>
    <col min="9977" max="9977" width="7.5703125" style="149" customWidth="1"/>
    <col min="9978" max="9978" width="20.140625" style="149" customWidth="1"/>
    <col min="9979" max="9979" width="8.7109375" style="149" customWidth="1"/>
    <col min="9980" max="9983" width="6.85546875" style="149" customWidth="1"/>
    <col min="9984" max="9984" width="10.85546875" style="149" customWidth="1"/>
    <col min="9985" max="9985" width="20.85546875" style="149" customWidth="1"/>
    <col min="9986" max="9998" width="9.140625" style="149" customWidth="1"/>
    <col min="9999" max="9999" width="20.42578125" style="149" customWidth="1"/>
    <col min="10000" max="10000" width="11.85546875" style="149" customWidth="1"/>
    <col min="10001" max="10004" width="6.85546875" style="149" customWidth="1"/>
    <col min="10005" max="10005" width="8.140625" style="149" customWidth="1"/>
    <col min="10006" max="10006" width="13.7109375" style="149" customWidth="1"/>
    <col min="10007" max="10007" width="10.7109375" style="149" customWidth="1"/>
    <col min="10008" max="10011" width="6.85546875" style="149" customWidth="1"/>
    <col min="10012" max="10012" width="7.140625" style="149" customWidth="1"/>
    <col min="10013" max="10013" width="21.42578125" style="149" customWidth="1"/>
    <col min="10014" max="10019" width="8.5703125" style="149" customWidth="1"/>
    <col min="10020" max="10020" width="16.7109375" style="149" customWidth="1"/>
    <col min="10021" max="10025" width="8.5703125" style="149" customWidth="1"/>
    <col min="10026" max="10026" width="13.7109375" style="149" customWidth="1"/>
    <col min="10027" max="10027" width="19" style="149" customWidth="1"/>
    <col min="10028" max="10028" width="4.7109375" style="149" customWidth="1"/>
    <col min="10029" max="10029" width="4.28515625" style="149" customWidth="1"/>
    <col min="10030" max="10030" width="4.42578125" style="149" customWidth="1"/>
    <col min="10031" max="10031" width="5.140625" style="149" customWidth="1"/>
    <col min="10032" max="10032" width="5.7109375" style="149" customWidth="1"/>
    <col min="10033" max="10033" width="6.28515625" style="149" customWidth="1"/>
    <col min="10034" max="10034" width="6.5703125" style="149" customWidth="1"/>
    <col min="10035" max="10035" width="6.28515625" style="149" customWidth="1"/>
    <col min="10036" max="10037" width="5.7109375" style="149" customWidth="1"/>
    <col min="10038" max="10038" width="14.7109375" style="149" customWidth="1"/>
    <col min="10039" max="10048" width="5.7109375" style="149" customWidth="1"/>
    <col min="10049" max="10200" width="9.140625" style="149"/>
    <col min="10201" max="10201" width="13.28515625" style="149" customWidth="1"/>
    <col min="10202" max="10202" width="36" style="149" customWidth="1"/>
    <col min="10203" max="10203" width="15.85546875" style="149" customWidth="1"/>
    <col min="10204" max="10204" width="20.140625" style="149" customWidth="1"/>
    <col min="10205" max="10205" width="25.140625" style="149" customWidth="1"/>
    <col min="10206" max="10206" width="21.5703125" style="149" customWidth="1"/>
    <col min="10207" max="10207" width="10.5703125" style="149" customWidth="1"/>
    <col min="10208" max="10212" width="6.5703125" style="149" customWidth="1"/>
    <col min="10213" max="10213" width="22.85546875" style="149" customWidth="1"/>
    <col min="10214" max="10214" width="10" style="149" customWidth="1"/>
    <col min="10215" max="10218" width="6.85546875" style="149" customWidth="1"/>
    <col min="10219" max="10219" width="7.5703125" style="149" customWidth="1"/>
    <col min="10220" max="10220" width="20.140625" style="149" customWidth="1"/>
    <col min="10221" max="10221" width="10" style="149" customWidth="1"/>
    <col min="10222" max="10225" width="6.85546875" style="149" customWidth="1"/>
    <col min="10226" max="10226" width="7.28515625" style="149" customWidth="1"/>
    <col min="10227" max="10227" width="22.85546875" style="149" customWidth="1"/>
    <col min="10228" max="10228" width="10" style="149" customWidth="1"/>
    <col min="10229" max="10232" width="6.85546875" style="149" customWidth="1"/>
    <col min="10233" max="10233" width="7.5703125" style="149" customWidth="1"/>
    <col min="10234" max="10234" width="20.140625" style="149" customWidth="1"/>
    <col min="10235" max="10235" width="8.7109375" style="149" customWidth="1"/>
    <col min="10236" max="10239" width="6.85546875" style="149" customWidth="1"/>
    <col min="10240" max="10240" width="10.85546875" style="149" customWidth="1"/>
    <col min="10241" max="10241" width="20.85546875" style="149" customWidth="1"/>
    <col min="10242" max="10254" width="9.140625" style="149" customWidth="1"/>
    <col min="10255" max="10255" width="20.42578125" style="149" customWidth="1"/>
    <col min="10256" max="10256" width="11.85546875" style="149" customWidth="1"/>
    <col min="10257" max="10260" width="6.85546875" style="149" customWidth="1"/>
    <col min="10261" max="10261" width="8.140625" style="149" customWidth="1"/>
    <col min="10262" max="10262" width="13.7109375" style="149" customWidth="1"/>
    <col min="10263" max="10263" width="10.7109375" style="149" customWidth="1"/>
    <col min="10264" max="10267" width="6.85546875" style="149" customWidth="1"/>
    <col min="10268" max="10268" width="7.140625" style="149" customWidth="1"/>
    <col min="10269" max="10269" width="21.42578125" style="149" customWidth="1"/>
    <col min="10270" max="10275" width="8.5703125" style="149" customWidth="1"/>
    <col min="10276" max="10276" width="16.7109375" style="149" customWidth="1"/>
    <col min="10277" max="10281" width="8.5703125" style="149" customWidth="1"/>
    <col min="10282" max="10282" width="13.7109375" style="149" customWidth="1"/>
    <col min="10283" max="10283" width="19" style="149" customWidth="1"/>
    <col min="10284" max="10284" width="4.7109375" style="149" customWidth="1"/>
    <col min="10285" max="10285" width="4.28515625" style="149" customWidth="1"/>
    <col min="10286" max="10286" width="4.42578125" style="149" customWidth="1"/>
    <col min="10287" max="10287" width="5.140625" style="149" customWidth="1"/>
    <col min="10288" max="10288" width="5.7109375" style="149" customWidth="1"/>
    <col min="10289" max="10289" width="6.28515625" style="149" customWidth="1"/>
    <col min="10290" max="10290" width="6.5703125" style="149" customWidth="1"/>
    <col min="10291" max="10291" width="6.28515625" style="149" customWidth="1"/>
    <col min="10292" max="10293" width="5.7109375" style="149" customWidth="1"/>
    <col min="10294" max="10294" width="14.7109375" style="149" customWidth="1"/>
    <col min="10295" max="10304" width="5.7109375" style="149" customWidth="1"/>
    <col min="10305" max="10456" width="9.140625" style="149"/>
    <col min="10457" max="10457" width="13.28515625" style="149" customWidth="1"/>
    <col min="10458" max="10458" width="36" style="149" customWidth="1"/>
    <col min="10459" max="10459" width="15.85546875" style="149" customWidth="1"/>
    <col min="10460" max="10460" width="20.140625" style="149" customWidth="1"/>
    <col min="10461" max="10461" width="25.140625" style="149" customWidth="1"/>
    <col min="10462" max="10462" width="21.5703125" style="149" customWidth="1"/>
    <col min="10463" max="10463" width="10.5703125" style="149" customWidth="1"/>
    <col min="10464" max="10468" width="6.5703125" style="149" customWidth="1"/>
    <col min="10469" max="10469" width="22.85546875" style="149" customWidth="1"/>
    <col min="10470" max="10470" width="10" style="149" customWidth="1"/>
    <col min="10471" max="10474" width="6.85546875" style="149" customWidth="1"/>
    <col min="10475" max="10475" width="7.5703125" style="149" customWidth="1"/>
    <col min="10476" max="10476" width="20.140625" style="149" customWidth="1"/>
    <col min="10477" max="10477" width="10" style="149" customWidth="1"/>
    <col min="10478" max="10481" width="6.85546875" style="149" customWidth="1"/>
    <col min="10482" max="10482" width="7.28515625" style="149" customWidth="1"/>
    <col min="10483" max="10483" width="22.85546875" style="149" customWidth="1"/>
    <col min="10484" max="10484" width="10" style="149" customWidth="1"/>
    <col min="10485" max="10488" width="6.85546875" style="149" customWidth="1"/>
    <col min="10489" max="10489" width="7.5703125" style="149" customWidth="1"/>
    <col min="10490" max="10490" width="20.140625" style="149" customWidth="1"/>
    <col min="10491" max="10491" width="8.7109375" style="149" customWidth="1"/>
    <col min="10492" max="10495" width="6.85546875" style="149" customWidth="1"/>
    <col min="10496" max="10496" width="10.85546875" style="149" customWidth="1"/>
    <col min="10497" max="10497" width="20.85546875" style="149" customWidth="1"/>
    <col min="10498" max="10510" width="9.140625" style="149" customWidth="1"/>
    <col min="10511" max="10511" width="20.42578125" style="149" customWidth="1"/>
    <col min="10512" max="10512" width="11.85546875" style="149" customWidth="1"/>
    <col min="10513" max="10516" width="6.85546875" style="149" customWidth="1"/>
    <col min="10517" max="10517" width="8.140625" style="149" customWidth="1"/>
    <col min="10518" max="10518" width="13.7109375" style="149" customWidth="1"/>
    <col min="10519" max="10519" width="10.7109375" style="149" customWidth="1"/>
    <col min="10520" max="10523" width="6.85546875" style="149" customWidth="1"/>
    <col min="10524" max="10524" width="7.140625" style="149" customWidth="1"/>
    <col min="10525" max="10525" width="21.42578125" style="149" customWidth="1"/>
    <col min="10526" max="10531" width="8.5703125" style="149" customWidth="1"/>
    <col min="10532" max="10532" width="16.7109375" style="149" customWidth="1"/>
    <col min="10533" max="10537" width="8.5703125" style="149" customWidth="1"/>
    <col min="10538" max="10538" width="13.7109375" style="149" customWidth="1"/>
    <col min="10539" max="10539" width="19" style="149" customWidth="1"/>
    <col min="10540" max="10540" width="4.7109375" style="149" customWidth="1"/>
    <col min="10541" max="10541" width="4.28515625" style="149" customWidth="1"/>
    <col min="10542" max="10542" width="4.42578125" style="149" customWidth="1"/>
    <col min="10543" max="10543" width="5.140625" style="149" customWidth="1"/>
    <col min="10544" max="10544" width="5.7109375" style="149" customWidth="1"/>
    <col min="10545" max="10545" width="6.28515625" style="149" customWidth="1"/>
    <col min="10546" max="10546" width="6.5703125" style="149" customWidth="1"/>
    <col min="10547" max="10547" width="6.28515625" style="149" customWidth="1"/>
    <col min="10548" max="10549" width="5.7109375" style="149" customWidth="1"/>
    <col min="10550" max="10550" width="14.7109375" style="149" customWidth="1"/>
    <col min="10551" max="10560" width="5.7109375" style="149" customWidth="1"/>
    <col min="10561" max="10712" width="9.140625" style="149"/>
    <col min="10713" max="10713" width="13.28515625" style="149" customWidth="1"/>
    <col min="10714" max="10714" width="36" style="149" customWidth="1"/>
    <col min="10715" max="10715" width="15.85546875" style="149" customWidth="1"/>
    <col min="10716" max="10716" width="20.140625" style="149" customWidth="1"/>
    <col min="10717" max="10717" width="25.140625" style="149" customWidth="1"/>
    <col min="10718" max="10718" width="21.5703125" style="149" customWidth="1"/>
    <col min="10719" max="10719" width="10.5703125" style="149" customWidth="1"/>
    <col min="10720" max="10724" width="6.5703125" style="149" customWidth="1"/>
    <col min="10725" max="10725" width="22.85546875" style="149" customWidth="1"/>
    <col min="10726" max="10726" width="10" style="149" customWidth="1"/>
    <col min="10727" max="10730" width="6.85546875" style="149" customWidth="1"/>
    <col min="10731" max="10731" width="7.5703125" style="149" customWidth="1"/>
    <col min="10732" max="10732" width="20.140625" style="149" customWidth="1"/>
    <col min="10733" max="10733" width="10" style="149" customWidth="1"/>
    <col min="10734" max="10737" width="6.85546875" style="149" customWidth="1"/>
    <col min="10738" max="10738" width="7.28515625" style="149" customWidth="1"/>
    <col min="10739" max="10739" width="22.85546875" style="149" customWidth="1"/>
    <col min="10740" max="10740" width="10" style="149" customWidth="1"/>
    <col min="10741" max="10744" width="6.85546875" style="149" customWidth="1"/>
    <col min="10745" max="10745" width="7.5703125" style="149" customWidth="1"/>
    <col min="10746" max="10746" width="20.140625" style="149" customWidth="1"/>
    <col min="10747" max="10747" width="8.7109375" style="149" customWidth="1"/>
    <col min="10748" max="10751" width="6.85546875" style="149" customWidth="1"/>
    <col min="10752" max="10752" width="10.85546875" style="149" customWidth="1"/>
    <col min="10753" max="10753" width="20.85546875" style="149" customWidth="1"/>
    <col min="10754" max="10766" width="9.140625" style="149" customWidth="1"/>
    <col min="10767" max="10767" width="20.42578125" style="149" customWidth="1"/>
    <col min="10768" max="10768" width="11.85546875" style="149" customWidth="1"/>
    <col min="10769" max="10772" width="6.85546875" style="149" customWidth="1"/>
    <col min="10773" max="10773" width="8.140625" style="149" customWidth="1"/>
    <col min="10774" max="10774" width="13.7109375" style="149" customWidth="1"/>
    <col min="10775" max="10775" width="10.7109375" style="149" customWidth="1"/>
    <col min="10776" max="10779" width="6.85546875" style="149" customWidth="1"/>
    <col min="10780" max="10780" width="7.140625" style="149" customWidth="1"/>
    <col min="10781" max="10781" width="21.42578125" style="149" customWidth="1"/>
    <col min="10782" max="10787" width="8.5703125" style="149" customWidth="1"/>
    <col min="10788" max="10788" width="16.7109375" style="149" customWidth="1"/>
    <col min="10789" max="10793" width="8.5703125" style="149" customWidth="1"/>
    <col min="10794" max="10794" width="13.7109375" style="149" customWidth="1"/>
    <col min="10795" max="10795" width="19" style="149" customWidth="1"/>
    <col min="10796" max="10796" width="4.7109375" style="149" customWidth="1"/>
    <col min="10797" max="10797" width="4.28515625" style="149" customWidth="1"/>
    <col min="10798" max="10798" width="4.42578125" style="149" customWidth="1"/>
    <col min="10799" max="10799" width="5.140625" style="149" customWidth="1"/>
    <col min="10800" max="10800" width="5.7109375" style="149" customWidth="1"/>
    <col min="10801" max="10801" width="6.28515625" style="149" customWidth="1"/>
    <col min="10802" max="10802" width="6.5703125" style="149" customWidth="1"/>
    <col min="10803" max="10803" width="6.28515625" style="149" customWidth="1"/>
    <col min="10804" max="10805" width="5.7109375" style="149" customWidth="1"/>
    <col min="10806" max="10806" width="14.7109375" style="149" customWidth="1"/>
    <col min="10807" max="10816" width="5.7109375" style="149" customWidth="1"/>
    <col min="10817" max="10968" width="9.140625" style="149"/>
    <col min="10969" max="10969" width="13.28515625" style="149" customWidth="1"/>
    <col min="10970" max="10970" width="36" style="149" customWidth="1"/>
    <col min="10971" max="10971" width="15.85546875" style="149" customWidth="1"/>
    <col min="10972" max="10972" width="20.140625" style="149" customWidth="1"/>
    <col min="10973" max="10973" width="25.140625" style="149" customWidth="1"/>
    <col min="10974" max="10974" width="21.5703125" style="149" customWidth="1"/>
    <col min="10975" max="10975" width="10.5703125" style="149" customWidth="1"/>
    <col min="10976" max="10980" width="6.5703125" style="149" customWidth="1"/>
    <col min="10981" max="10981" width="22.85546875" style="149" customWidth="1"/>
    <col min="10982" max="10982" width="10" style="149" customWidth="1"/>
    <col min="10983" max="10986" width="6.85546875" style="149" customWidth="1"/>
    <col min="10987" max="10987" width="7.5703125" style="149" customWidth="1"/>
    <col min="10988" max="10988" width="20.140625" style="149" customWidth="1"/>
    <col min="10989" max="10989" width="10" style="149" customWidth="1"/>
    <col min="10990" max="10993" width="6.85546875" style="149" customWidth="1"/>
    <col min="10994" max="10994" width="7.28515625" style="149" customWidth="1"/>
    <col min="10995" max="10995" width="22.85546875" style="149" customWidth="1"/>
    <col min="10996" max="10996" width="10" style="149" customWidth="1"/>
    <col min="10997" max="11000" width="6.85546875" style="149" customWidth="1"/>
    <col min="11001" max="11001" width="7.5703125" style="149" customWidth="1"/>
    <col min="11002" max="11002" width="20.140625" style="149" customWidth="1"/>
    <col min="11003" max="11003" width="8.7109375" style="149" customWidth="1"/>
    <col min="11004" max="11007" width="6.85546875" style="149" customWidth="1"/>
    <col min="11008" max="11008" width="10.85546875" style="149" customWidth="1"/>
    <col min="11009" max="11009" width="20.85546875" style="149" customWidth="1"/>
    <col min="11010" max="11022" width="9.140625" style="149" customWidth="1"/>
    <col min="11023" max="11023" width="20.42578125" style="149" customWidth="1"/>
    <col min="11024" max="11024" width="11.85546875" style="149" customWidth="1"/>
    <col min="11025" max="11028" width="6.85546875" style="149" customWidth="1"/>
    <col min="11029" max="11029" width="8.140625" style="149" customWidth="1"/>
    <col min="11030" max="11030" width="13.7109375" style="149" customWidth="1"/>
    <col min="11031" max="11031" width="10.7109375" style="149" customWidth="1"/>
    <col min="11032" max="11035" width="6.85546875" style="149" customWidth="1"/>
    <col min="11036" max="11036" width="7.140625" style="149" customWidth="1"/>
    <col min="11037" max="11037" width="21.42578125" style="149" customWidth="1"/>
    <col min="11038" max="11043" width="8.5703125" style="149" customWidth="1"/>
    <col min="11044" max="11044" width="16.7109375" style="149" customWidth="1"/>
    <col min="11045" max="11049" width="8.5703125" style="149" customWidth="1"/>
    <col min="11050" max="11050" width="13.7109375" style="149" customWidth="1"/>
    <col min="11051" max="11051" width="19" style="149" customWidth="1"/>
    <col min="11052" max="11052" width="4.7109375" style="149" customWidth="1"/>
    <col min="11053" max="11053" width="4.28515625" style="149" customWidth="1"/>
    <col min="11054" max="11054" width="4.42578125" style="149" customWidth="1"/>
    <col min="11055" max="11055" width="5.140625" style="149" customWidth="1"/>
    <col min="11056" max="11056" width="5.7109375" style="149" customWidth="1"/>
    <col min="11057" max="11057" width="6.28515625" style="149" customWidth="1"/>
    <col min="11058" max="11058" width="6.5703125" style="149" customWidth="1"/>
    <col min="11059" max="11059" width="6.28515625" style="149" customWidth="1"/>
    <col min="11060" max="11061" width="5.7109375" style="149" customWidth="1"/>
    <col min="11062" max="11062" width="14.7109375" style="149" customWidth="1"/>
    <col min="11063" max="11072" width="5.7109375" style="149" customWidth="1"/>
    <col min="11073" max="11224" width="9.140625" style="149"/>
    <col min="11225" max="11225" width="13.28515625" style="149" customWidth="1"/>
    <col min="11226" max="11226" width="36" style="149" customWidth="1"/>
    <col min="11227" max="11227" width="15.85546875" style="149" customWidth="1"/>
    <col min="11228" max="11228" width="20.140625" style="149" customWidth="1"/>
    <col min="11229" max="11229" width="25.140625" style="149" customWidth="1"/>
    <col min="11230" max="11230" width="21.5703125" style="149" customWidth="1"/>
    <col min="11231" max="11231" width="10.5703125" style="149" customWidth="1"/>
    <col min="11232" max="11236" width="6.5703125" style="149" customWidth="1"/>
    <col min="11237" max="11237" width="22.85546875" style="149" customWidth="1"/>
    <col min="11238" max="11238" width="10" style="149" customWidth="1"/>
    <col min="11239" max="11242" width="6.85546875" style="149" customWidth="1"/>
    <col min="11243" max="11243" width="7.5703125" style="149" customWidth="1"/>
    <col min="11244" max="11244" width="20.140625" style="149" customWidth="1"/>
    <col min="11245" max="11245" width="10" style="149" customWidth="1"/>
    <col min="11246" max="11249" width="6.85546875" style="149" customWidth="1"/>
    <col min="11250" max="11250" width="7.28515625" style="149" customWidth="1"/>
    <col min="11251" max="11251" width="22.85546875" style="149" customWidth="1"/>
    <col min="11252" max="11252" width="10" style="149" customWidth="1"/>
    <col min="11253" max="11256" width="6.85546875" style="149" customWidth="1"/>
    <col min="11257" max="11257" width="7.5703125" style="149" customWidth="1"/>
    <col min="11258" max="11258" width="20.140625" style="149" customWidth="1"/>
    <col min="11259" max="11259" width="8.7109375" style="149" customWidth="1"/>
    <col min="11260" max="11263" width="6.85546875" style="149" customWidth="1"/>
    <col min="11264" max="11264" width="10.85546875" style="149" customWidth="1"/>
    <col min="11265" max="11265" width="20.85546875" style="149" customWidth="1"/>
    <col min="11266" max="11278" width="9.140625" style="149" customWidth="1"/>
    <col min="11279" max="11279" width="20.42578125" style="149" customWidth="1"/>
    <col min="11280" max="11280" width="11.85546875" style="149" customWidth="1"/>
    <col min="11281" max="11284" width="6.85546875" style="149" customWidth="1"/>
    <col min="11285" max="11285" width="8.140625" style="149" customWidth="1"/>
    <col min="11286" max="11286" width="13.7109375" style="149" customWidth="1"/>
    <col min="11287" max="11287" width="10.7109375" style="149" customWidth="1"/>
    <col min="11288" max="11291" width="6.85546875" style="149" customWidth="1"/>
    <col min="11292" max="11292" width="7.140625" style="149" customWidth="1"/>
    <col min="11293" max="11293" width="21.42578125" style="149" customWidth="1"/>
    <col min="11294" max="11299" width="8.5703125" style="149" customWidth="1"/>
    <col min="11300" max="11300" width="16.7109375" style="149" customWidth="1"/>
    <col min="11301" max="11305" width="8.5703125" style="149" customWidth="1"/>
    <col min="11306" max="11306" width="13.7109375" style="149" customWidth="1"/>
    <col min="11307" max="11307" width="19" style="149" customWidth="1"/>
    <col min="11308" max="11308" width="4.7109375" style="149" customWidth="1"/>
    <col min="11309" max="11309" width="4.28515625" style="149" customWidth="1"/>
    <col min="11310" max="11310" width="4.42578125" style="149" customWidth="1"/>
    <col min="11311" max="11311" width="5.140625" style="149" customWidth="1"/>
    <col min="11312" max="11312" width="5.7109375" style="149" customWidth="1"/>
    <col min="11313" max="11313" width="6.28515625" style="149" customWidth="1"/>
    <col min="11314" max="11314" width="6.5703125" style="149" customWidth="1"/>
    <col min="11315" max="11315" width="6.28515625" style="149" customWidth="1"/>
    <col min="11316" max="11317" width="5.7109375" style="149" customWidth="1"/>
    <col min="11318" max="11318" width="14.7109375" style="149" customWidth="1"/>
    <col min="11319" max="11328" width="5.7109375" style="149" customWidth="1"/>
    <col min="11329" max="11480" width="9.140625" style="149"/>
    <col min="11481" max="11481" width="13.28515625" style="149" customWidth="1"/>
    <col min="11482" max="11482" width="36" style="149" customWidth="1"/>
    <col min="11483" max="11483" width="15.85546875" style="149" customWidth="1"/>
    <col min="11484" max="11484" width="20.140625" style="149" customWidth="1"/>
    <col min="11485" max="11485" width="25.140625" style="149" customWidth="1"/>
    <col min="11486" max="11486" width="21.5703125" style="149" customWidth="1"/>
    <col min="11487" max="11487" width="10.5703125" style="149" customWidth="1"/>
    <col min="11488" max="11492" width="6.5703125" style="149" customWidth="1"/>
    <col min="11493" max="11493" width="22.85546875" style="149" customWidth="1"/>
    <col min="11494" max="11494" width="10" style="149" customWidth="1"/>
    <col min="11495" max="11498" width="6.85546875" style="149" customWidth="1"/>
    <col min="11499" max="11499" width="7.5703125" style="149" customWidth="1"/>
    <col min="11500" max="11500" width="20.140625" style="149" customWidth="1"/>
    <col min="11501" max="11501" width="10" style="149" customWidth="1"/>
    <col min="11502" max="11505" width="6.85546875" style="149" customWidth="1"/>
    <col min="11506" max="11506" width="7.28515625" style="149" customWidth="1"/>
    <col min="11507" max="11507" width="22.85546875" style="149" customWidth="1"/>
    <col min="11508" max="11508" width="10" style="149" customWidth="1"/>
    <col min="11509" max="11512" width="6.85546875" style="149" customWidth="1"/>
    <col min="11513" max="11513" width="7.5703125" style="149" customWidth="1"/>
    <col min="11514" max="11514" width="20.140625" style="149" customWidth="1"/>
    <col min="11515" max="11515" width="8.7109375" style="149" customWidth="1"/>
    <col min="11516" max="11519" width="6.85546875" style="149" customWidth="1"/>
    <col min="11520" max="11520" width="10.85546875" style="149" customWidth="1"/>
    <col min="11521" max="11521" width="20.85546875" style="149" customWidth="1"/>
    <col min="11522" max="11534" width="9.140625" style="149" customWidth="1"/>
    <col min="11535" max="11535" width="20.42578125" style="149" customWidth="1"/>
    <col min="11536" max="11536" width="11.85546875" style="149" customWidth="1"/>
    <col min="11537" max="11540" width="6.85546875" style="149" customWidth="1"/>
    <col min="11541" max="11541" width="8.140625" style="149" customWidth="1"/>
    <col min="11542" max="11542" width="13.7109375" style="149" customWidth="1"/>
    <col min="11543" max="11543" width="10.7109375" style="149" customWidth="1"/>
    <col min="11544" max="11547" width="6.85546875" style="149" customWidth="1"/>
    <col min="11548" max="11548" width="7.140625" style="149" customWidth="1"/>
    <col min="11549" max="11549" width="21.42578125" style="149" customWidth="1"/>
    <col min="11550" max="11555" width="8.5703125" style="149" customWidth="1"/>
    <col min="11556" max="11556" width="16.7109375" style="149" customWidth="1"/>
    <col min="11557" max="11561" width="8.5703125" style="149" customWidth="1"/>
    <col min="11562" max="11562" width="13.7109375" style="149" customWidth="1"/>
    <col min="11563" max="11563" width="19" style="149" customWidth="1"/>
    <col min="11564" max="11564" width="4.7109375" style="149" customWidth="1"/>
    <col min="11565" max="11565" width="4.28515625" style="149" customWidth="1"/>
    <col min="11566" max="11566" width="4.42578125" style="149" customWidth="1"/>
    <col min="11567" max="11567" width="5.140625" style="149" customWidth="1"/>
    <col min="11568" max="11568" width="5.7109375" style="149" customWidth="1"/>
    <col min="11569" max="11569" width="6.28515625" style="149" customWidth="1"/>
    <col min="11570" max="11570" width="6.5703125" style="149" customWidth="1"/>
    <col min="11571" max="11571" width="6.28515625" style="149" customWidth="1"/>
    <col min="11572" max="11573" width="5.7109375" style="149" customWidth="1"/>
    <col min="11574" max="11574" width="14.7109375" style="149" customWidth="1"/>
    <col min="11575" max="11584" width="5.7109375" style="149" customWidth="1"/>
    <col min="11585" max="11736" width="9.140625" style="149"/>
    <col min="11737" max="11737" width="13.28515625" style="149" customWidth="1"/>
    <col min="11738" max="11738" width="36" style="149" customWidth="1"/>
    <col min="11739" max="11739" width="15.85546875" style="149" customWidth="1"/>
    <col min="11740" max="11740" width="20.140625" style="149" customWidth="1"/>
    <col min="11741" max="11741" width="25.140625" style="149" customWidth="1"/>
    <col min="11742" max="11742" width="21.5703125" style="149" customWidth="1"/>
    <col min="11743" max="11743" width="10.5703125" style="149" customWidth="1"/>
    <col min="11744" max="11748" width="6.5703125" style="149" customWidth="1"/>
    <col min="11749" max="11749" width="22.85546875" style="149" customWidth="1"/>
    <col min="11750" max="11750" width="10" style="149" customWidth="1"/>
    <col min="11751" max="11754" width="6.85546875" style="149" customWidth="1"/>
    <col min="11755" max="11755" width="7.5703125" style="149" customWidth="1"/>
    <col min="11756" max="11756" width="20.140625" style="149" customWidth="1"/>
    <col min="11757" max="11757" width="10" style="149" customWidth="1"/>
    <col min="11758" max="11761" width="6.85546875" style="149" customWidth="1"/>
    <col min="11762" max="11762" width="7.28515625" style="149" customWidth="1"/>
    <col min="11763" max="11763" width="22.85546875" style="149" customWidth="1"/>
    <col min="11764" max="11764" width="10" style="149" customWidth="1"/>
    <col min="11765" max="11768" width="6.85546875" style="149" customWidth="1"/>
    <col min="11769" max="11769" width="7.5703125" style="149" customWidth="1"/>
    <col min="11770" max="11770" width="20.140625" style="149" customWidth="1"/>
    <col min="11771" max="11771" width="8.7109375" style="149" customWidth="1"/>
    <col min="11772" max="11775" width="6.85546875" style="149" customWidth="1"/>
    <col min="11776" max="11776" width="10.85546875" style="149" customWidth="1"/>
    <col min="11777" max="11777" width="20.85546875" style="149" customWidth="1"/>
    <col min="11778" max="11790" width="9.140625" style="149" customWidth="1"/>
    <col min="11791" max="11791" width="20.42578125" style="149" customWidth="1"/>
    <col min="11792" max="11792" width="11.85546875" style="149" customWidth="1"/>
    <col min="11793" max="11796" width="6.85546875" style="149" customWidth="1"/>
    <col min="11797" max="11797" width="8.140625" style="149" customWidth="1"/>
    <col min="11798" max="11798" width="13.7109375" style="149" customWidth="1"/>
    <col min="11799" max="11799" width="10.7109375" style="149" customWidth="1"/>
    <col min="11800" max="11803" width="6.85546875" style="149" customWidth="1"/>
    <col min="11804" max="11804" width="7.140625" style="149" customWidth="1"/>
    <col min="11805" max="11805" width="21.42578125" style="149" customWidth="1"/>
    <col min="11806" max="11811" width="8.5703125" style="149" customWidth="1"/>
    <col min="11812" max="11812" width="16.7109375" style="149" customWidth="1"/>
    <col min="11813" max="11817" width="8.5703125" style="149" customWidth="1"/>
    <col min="11818" max="11818" width="13.7109375" style="149" customWidth="1"/>
    <col min="11819" max="11819" width="19" style="149" customWidth="1"/>
    <col min="11820" max="11820" width="4.7109375" style="149" customWidth="1"/>
    <col min="11821" max="11821" width="4.28515625" style="149" customWidth="1"/>
    <col min="11822" max="11822" width="4.42578125" style="149" customWidth="1"/>
    <col min="11823" max="11823" width="5.140625" style="149" customWidth="1"/>
    <col min="11824" max="11824" width="5.7109375" style="149" customWidth="1"/>
    <col min="11825" max="11825" width="6.28515625" style="149" customWidth="1"/>
    <col min="11826" max="11826" width="6.5703125" style="149" customWidth="1"/>
    <col min="11827" max="11827" width="6.28515625" style="149" customWidth="1"/>
    <col min="11828" max="11829" width="5.7109375" style="149" customWidth="1"/>
    <col min="11830" max="11830" width="14.7109375" style="149" customWidth="1"/>
    <col min="11831" max="11840" width="5.7109375" style="149" customWidth="1"/>
    <col min="11841" max="11992" width="9.140625" style="149"/>
    <col min="11993" max="11993" width="13.28515625" style="149" customWidth="1"/>
    <col min="11994" max="11994" width="36" style="149" customWidth="1"/>
    <col min="11995" max="11995" width="15.85546875" style="149" customWidth="1"/>
    <col min="11996" max="11996" width="20.140625" style="149" customWidth="1"/>
    <col min="11997" max="11997" width="25.140625" style="149" customWidth="1"/>
    <col min="11998" max="11998" width="21.5703125" style="149" customWidth="1"/>
    <col min="11999" max="11999" width="10.5703125" style="149" customWidth="1"/>
    <col min="12000" max="12004" width="6.5703125" style="149" customWidth="1"/>
    <col min="12005" max="12005" width="22.85546875" style="149" customWidth="1"/>
    <col min="12006" max="12006" width="10" style="149" customWidth="1"/>
    <col min="12007" max="12010" width="6.85546875" style="149" customWidth="1"/>
    <col min="12011" max="12011" width="7.5703125" style="149" customWidth="1"/>
    <col min="12012" max="12012" width="20.140625" style="149" customWidth="1"/>
    <col min="12013" max="12013" width="10" style="149" customWidth="1"/>
    <col min="12014" max="12017" width="6.85546875" style="149" customWidth="1"/>
    <col min="12018" max="12018" width="7.28515625" style="149" customWidth="1"/>
    <col min="12019" max="12019" width="22.85546875" style="149" customWidth="1"/>
    <col min="12020" max="12020" width="10" style="149" customWidth="1"/>
    <col min="12021" max="12024" width="6.85546875" style="149" customWidth="1"/>
    <col min="12025" max="12025" width="7.5703125" style="149" customWidth="1"/>
    <col min="12026" max="12026" width="20.140625" style="149" customWidth="1"/>
    <col min="12027" max="12027" width="8.7109375" style="149" customWidth="1"/>
    <col min="12028" max="12031" width="6.85546875" style="149" customWidth="1"/>
    <col min="12032" max="12032" width="10.85546875" style="149" customWidth="1"/>
    <col min="12033" max="12033" width="20.85546875" style="149" customWidth="1"/>
    <col min="12034" max="12046" width="9.140625" style="149" customWidth="1"/>
    <col min="12047" max="12047" width="20.42578125" style="149" customWidth="1"/>
    <col min="12048" max="12048" width="11.85546875" style="149" customWidth="1"/>
    <col min="12049" max="12052" width="6.85546875" style="149" customWidth="1"/>
    <col min="12053" max="12053" width="8.140625" style="149" customWidth="1"/>
    <col min="12054" max="12054" width="13.7109375" style="149" customWidth="1"/>
    <col min="12055" max="12055" width="10.7109375" style="149" customWidth="1"/>
    <col min="12056" max="12059" width="6.85546875" style="149" customWidth="1"/>
    <col min="12060" max="12060" width="7.140625" style="149" customWidth="1"/>
    <col min="12061" max="12061" width="21.42578125" style="149" customWidth="1"/>
    <col min="12062" max="12067" width="8.5703125" style="149" customWidth="1"/>
    <col min="12068" max="12068" width="16.7109375" style="149" customWidth="1"/>
    <col min="12069" max="12073" width="8.5703125" style="149" customWidth="1"/>
    <col min="12074" max="12074" width="13.7109375" style="149" customWidth="1"/>
    <col min="12075" max="12075" width="19" style="149" customWidth="1"/>
    <col min="12076" max="12076" width="4.7109375" style="149" customWidth="1"/>
    <col min="12077" max="12077" width="4.28515625" style="149" customWidth="1"/>
    <col min="12078" max="12078" width="4.42578125" style="149" customWidth="1"/>
    <col min="12079" max="12079" width="5.140625" style="149" customWidth="1"/>
    <col min="12080" max="12080" width="5.7109375" style="149" customWidth="1"/>
    <col min="12081" max="12081" width="6.28515625" style="149" customWidth="1"/>
    <col min="12082" max="12082" width="6.5703125" style="149" customWidth="1"/>
    <col min="12083" max="12083" width="6.28515625" style="149" customWidth="1"/>
    <col min="12084" max="12085" width="5.7109375" style="149" customWidth="1"/>
    <col min="12086" max="12086" width="14.7109375" style="149" customWidth="1"/>
    <col min="12087" max="12096" width="5.7109375" style="149" customWidth="1"/>
    <col min="12097" max="12248" width="9.140625" style="149"/>
    <col min="12249" max="12249" width="13.28515625" style="149" customWidth="1"/>
    <col min="12250" max="12250" width="36" style="149" customWidth="1"/>
    <col min="12251" max="12251" width="15.85546875" style="149" customWidth="1"/>
    <col min="12252" max="12252" width="20.140625" style="149" customWidth="1"/>
    <col min="12253" max="12253" width="25.140625" style="149" customWidth="1"/>
    <col min="12254" max="12254" width="21.5703125" style="149" customWidth="1"/>
    <col min="12255" max="12255" width="10.5703125" style="149" customWidth="1"/>
    <col min="12256" max="12260" width="6.5703125" style="149" customWidth="1"/>
    <col min="12261" max="12261" width="22.85546875" style="149" customWidth="1"/>
    <col min="12262" max="12262" width="10" style="149" customWidth="1"/>
    <col min="12263" max="12266" width="6.85546875" style="149" customWidth="1"/>
    <col min="12267" max="12267" width="7.5703125" style="149" customWidth="1"/>
    <col min="12268" max="12268" width="20.140625" style="149" customWidth="1"/>
    <col min="12269" max="12269" width="10" style="149" customWidth="1"/>
    <col min="12270" max="12273" width="6.85546875" style="149" customWidth="1"/>
    <col min="12274" max="12274" width="7.28515625" style="149" customWidth="1"/>
    <col min="12275" max="12275" width="22.85546875" style="149" customWidth="1"/>
    <col min="12276" max="12276" width="10" style="149" customWidth="1"/>
    <col min="12277" max="12280" width="6.85546875" style="149" customWidth="1"/>
    <col min="12281" max="12281" width="7.5703125" style="149" customWidth="1"/>
    <col min="12282" max="12282" width="20.140625" style="149" customWidth="1"/>
    <col min="12283" max="12283" width="8.7109375" style="149" customWidth="1"/>
    <col min="12284" max="12287" width="6.85546875" style="149" customWidth="1"/>
    <col min="12288" max="12288" width="10.85546875" style="149" customWidth="1"/>
    <col min="12289" max="12289" width="20.85546875" style="149" customWidth="1"/>
    <col min="12290" max="12302" width="9.140625" style="149" customWidth="1"/>
    <col min="12303" max="12303" width="20.42578125" style="149" customWidth="1"/>
    <col min="12304" max="12304" width="11.85546875" style="149" customWidth="1"/>
    <col min="12305" max="12308" width="6.85546875" style="149" customWidth="1"/>
    <col min="12309" max="12309" width="8.140625" style="149" customWidth="1"/>
    <col min="12310" max="12310" width="13.7109375" style="149" customWidth="1"/>
    <col min="12311" max="12311" width="10.7109375" style="149" customWidth="1"/>
    <col min="12312" max="12315" width="6.85546875" style="149" customWidth="1"/>
    <col min="12316" max="12316" width="7.140625" style="149" customWidth="1"/>
    <col min="12317" max="12317" width="21.42578125" style="149" customWidth="1"/>
    <col min="12318" max="12323" width="8.5703125" style="149" customWidth="1"/>
    <col min="12324" max="12324" width="16.7109375" style="149" customWidth="1"/>
    <col min="12325" max="12329" width="8.5703125" style="149" customWidth="1"/>
    <col min="12330" max="12330" width="13.7109375" style="149" customWidth="1"/>
    <col min="12331" max="12331" width="19" style="149" customWidth="1"/>
    <col min="12332" max="12332" width="4.7109375" style="149" customWidth="1"/>
    <col min="12333" max="12333" width="4.28515625" style="149" customWidth="1"/>
    <col min="12334" max="12334" width="4.42578125" style="149" customWidth="1"/>
    <col min="12335" max="12335" width="5.140625" style="149" customWidth="1"/>
    <col min="12336" max="12336" width="5.7109375" style="149" customWidth="1"/>
    <col min="12337" max="12337" width="6.28515625" style="149" customWidth="1"/>
    <col min="12338" max="12338" width="6.5703125" style="149" customWidth="1"/>
    <col min="12339" max="12339" width="6.28515625" style="149" customWidth="1"/>
    <col min="12340" max="12341" width="5.7109375" style="149" customWidth="1"/>
    <col min="12342" max="12342" width="14.7109375" style="149" customWidth="1"/>
    <col min="12343" max="12352" width="5.7109375" style="149" customWidth="1"/>
    <col min="12353" max="12504" width="9.140625" style="149"/>
    <col min="12505" max="12505" width="13.28515625" style="149" customWidth="1"/>
    <col min="12506" max="12506" width="36" style="149" customWidth="1"/>
    <col min="12507" max="12507" width="15.85546875" style="149" customWidth="1"/>
    <col min="12508" max="12508" width="20.140625" style="149" customWidth="1"/>
    <col min="12509" max="12509" width="25.140625" style="149" customWidth="1"/>
    <col min="12510" max="12510" width="21.5703125" style="149" customWidth="1"/>
    <col min="12511" max="12511" width="10.5703125" style="149" customWidth="1"/>
    <col min="12512" max="12516" width="6.5703125" style="149" customWidth="1"/>
    <col min="12517" max="12517" width="22.85546875" style="149" customWidth="1"/>
    <col min="12518" max="12518" width="10" style="149" customWidth="1"/>
    <col min="12519" max="12522" width="6.85546875" style="149" customWidth="1"/>
    <col min="12523" max="12523" width="7.5703125" style="149" customWidth="1"/>
    <col min="12524" max="12524" width="20.140625" style="149" customWidth="1"/>
    <col min="12525" max="12525" width="10" style="149" customWidth="1"/>
    <col min="12526" max="12529" width="6.85546875" style="149" customWidth="1"/>
    <col min="12530" max="12530" width="7.28515625" style="149" customWidth="1"/>
    <col min="12531" max="12531" width="22.85546875" style="149" customWidth="1"/>
    <col min="12532" max="12532" width="10" style="149" customWidth="1"/>
    <col min="12533" max="12536" width="6.85546875" style="149" customWidth="1"/>
    <col min="12537" max="12537" width="7.5703125" style="149" customWidth="1"/>
    <col min="12538" max="12538" width="20.140625" style="149" customWidth="1"/>
    <col min="12539" max="12539" width="8.7109375" style="149" customWidth="1"/>
    <col min="12540" max="12543" width="6.85546875" style="149" customWidth="1"/>
    <col min="12544" max="12544" width="10.85546875" style="149" customWidth="1"/>
    <col min="12545" max="12545" width="20.85546875" style="149" customWidth="1"/>
    <col min="12546" max="12558" width="9.140625" style="149" customWidth="1"/>
    <col min="12559" max="12559" width="20.42578125" style="149" customWidth="1"/>
    <col min="12560" max="12560" width="11.85546875" style="149" customWidth="1"/>
    <col min="12561" max="12564" width="6.85546875" style="149" customWidth="1"/>
    <col min="12565" max="12565" width="8.140625" style="149" customWidth="1"/>
    <col min="12566" max="12566" width="13.7109375" style="149" customWidth="1"/>
    <col min="12567" max="12567" width="10.7109375" style="149" customWidth="1"/>
    <col min="12568" max="12571" width="6.85546875" style="149" customWidth="1"/>
    <col min="12572" max="12572" width="7.140625" style="149" customWidth="1"/>
    <col min="12573" max="12573" width="21.42578125" style="149" customWidth="1"/>
    <col min="12574" max="12579" width="8.5703125" style="149" customWidth="1"/>
    <col min="12580" max="12580" width="16.7109375" style="149" customWidth="1"/>
    <col min="12581" max="12585" width="8.5703125" style="149" customWidth="1"/>
    <col min="12586" max="12586" width="13.7109375" style="149" customWidth="1"/>
    <col min="12587" max="12587" width="19" style="149" customWidth="1"/>
    <col min="12588" max="12588" width="4.7109375" style="149" customWidth="1"/>
    <col min="12589" max="12589" width="4.28515625" style="149" customWidth="1"/>
    <col min="12590" max="12590" width="4.42578125" style="149" customWidth="1"/>
    <col min="12591" max="12591" width="5.140625" style="149" customWidth="1"/>
    <col min="12592" max="12592" width="5.7109375" style="149" customWidth="1"/>
    <col min="12593" max="12593" width="6.28515625" style="149" customWidth="1"/>
    <col min="12594" max="12594" width="6.5703125" style="149" customWidth="1"/>
    <col min="12595" max="12595" width="6.28515625" style="149" customWidth="1"/>
    <col min="12596" max="12597" width="5.7109375" style="149" customWidth="1"/>
    <col min="12598" max="12598" width="14.7109375" style="149" customWidth="1"/>
    <col min="12599" max="12608" width="5.7109375" style="149" customWidth="1"/>
    <col min="12609" max="12760" width="9.140625" style="149"/>
    <col min="12761" max="12761" width="13.28515625" style="149" customWidth="1"/>
    <col min="12762" max="12762" width="36" style="149" customWidth="1"/>
    <col min="12763" max="12763" width="15.85546875" style="149" customWidth="1"/>
    <col min="12764" max="12764" width="20.140625" style="149" customWidth="1"/>
    <col min="12765" max="12765" width="25.140625" style="149" customWidth="1"/>
    <col min="12766" max="12766" width="21.5703125" style="149" customWidth="1"/>
    <col min="12767" max="12767" width="10.5703125" style="149" customWidth="1"/>
    <col min="12768" max="12772" width="6.5703125" style="149" customWidth="1"/>
    <col min="12773" max="12773" width="22.85546875" style="149" customWidth="1"/>
    <col min="12774" max="12774" width="10" style="149" customWidth="1"/>
    <col min="12775" max="12778" width="6.85546875" style="149" customWidth="1"/>
    <col min="12779" max="12779" width="7.5703125" style="149" customWidth="1"/>
    <col min="12780" max="12780" width="20.140625" style="149" customWidth="1"/>
    <col min="12781" max="12781" width="10" style="149" customWidth="1"/>
    <col min="12782" max="12785" width="6.85546875" style="149" customWidth="1"/>
    <col min="12786" max="12786" width="7.28515625" style="149" customWidth="1"/>
    <col min="12787" max="12787" width="22.85546875" style="149" customWidth="1"/>
    <col min="12788" max="12788" width="10" style="149" customWidth="1"/>
    <col min="12789" max="12792" width="6.85546875" style="149" customWidth="1"/>
    <col min="12793" max="12793" width="7.5703125" style="149" customWidth="1"/>
    <col min="12794" max="12794" width="20.140625" style="149" customWidth="1"/>
    <col min="12795" max="12795" width="8.7109375" style="149" customWidth="1"/>
    <col min="12796" max="12799" width="6.85546875" style="149" customWidth="1"/>
    <col min="12800" max="12800" width="10.85546875" style="149" customWidth="1"/>
    <col min="12801" max="12801" width="20.85546875" style="149" customWidth="1"/>
    <col min="12802" max="12814" width="9.140625" style="149" customWidth="1"/>
    <col min="12815" max="12815" width="20.42578125" style="149" customWidth="1"/>
    <col min="12816" max="12816" width="11.85546875" style="149" customWidth="1"/>
    <col min="12817" max="12820" width="6.85546875" style="149" customWidth="1"/>
    <col min="12821" max="12821" width="8.140625" style="149" customWidth="1"/>
    <col min="12822" max="12822" width="13.7109375" style="149" customWidth="1"/>
    <col min="12823" max="12823" width="10.7109375" style="149" customWidth="1"/>
    <col min="12824" max="12827" width="6.85546875" style="149" customWidth="1"/>
    <col min="12828" max="12828" width="7.140625" style="149" customWidth="1"/>
    <col min="12829" max="12829" width="21.42578125" style="149" customWidth="1"/>
    <col min="12830" max="12835" width="8.5703125" style="149" customWidth="1"/>
    <col min="12836" max="12836" width="16.7109375" style="149" customWidth="1"/>
    <col min="12837" max="12841" width="8.5703125" style="149" customWidth="1"/>
    <col min="12842" max="12842" width="13.7109375" style="149" customWidth="1"/>
    <col min="12843" max="12843" width="19" style="149" customWidth="1"/>
    <col min="12844" max="12844" width="4.7109375" style="149" customWidth="1"/>
    <col min="12845" max="12845" width="4.28515625" style="149" customWidth="1"/>
    <col min="12846" max="12846" width="4.42578125" style="149" customWidth="1"/>
    <col min="12847" max="12847" width="5.140625" style="149" customWidth="1"/>
    <col min="12848" max="12848" width="5.7109375" style="149" customWidth="1"/>
    <col min="12849" max="12849" width="6.28515625" style="149" customWidth="1"/>
    <col min="12850" max="12850" width="6.5703125" style="149" customWidth="1"/>
    <col min="12851" max="12851" width="6.28515625" style="149" customWidth="1"/>
    <col min="12852" max="12853" width="5.7109375" style="149" customWidth="1"/>
    <col min="12854" max="12854" width="14.7109375" style="149" customWidth="1"/>
    <col min="12855" max="12864" width="5.7109375" style="149" customWidth="1"/>
    <col min="12865" max="13016" width="9.140625" style="149"/>
    <col min="13017" max="13017" width="13.28515625" style="149" customWidth="1"/>
    <col min="13018" max="13018" width="36" style="149" customWidth="1"/>
    <col min="13019" max="13019" width="15.85546875" style="149" customWidth="1"/>
    <col min="13020" max="13020" width="20.140625" style="149" customWidth="1"/>
    <col min="13021" max="13021" width="25.140625" style="149" customWidth="1"/>
    <col min="13022" max="13022" width="21.5703125" style="149" customWidth="1"/>
    <col min="13023" max="13023" width="10.5703125" style="149" customWidth="1"/>
    <col min="13024" max="13028" width="6.5703125" style="149" customWidth="1"/>
    <col min="13029" max="13029" width="22.85546875" style="149" customWidth="1"/>
    <col min="13030" max="13030" width="10" style="149" customWidth="1"/>
    <col min="13031" max="13034" width="6.85546875" style="149" customWidth="1"/>
    <col min="13035" max="13035" width="7.5703125" style="149" customWidth="1"/>
    <col min="13036" max="13036" width="20.140625" style="149" customWidth="1"/>
    <col min="13037" max="13037" width="10" style="149" customWidth="1"/>
    <col min="13038" max="13041" width="6.85546875" style="149" customWidth="1"/>
    <col min="13042" max="13042" width="7.28515625" style="149" customWidth="1"/>
    <col min="13043" max="13043" width="22.85546875" style="149" customWidth="1"/>
    <col min="13044" max="13044" width="10" style="149" customWidth="1"/>
    <col min="13045" max="13048" width="6.85546875" style="149" customWidth="1"/>
    <col min="13049" max="13049" width="7.5703125" style="149" customWidth="1"/>
    <col min="13050" max="13050" width="20.140625" style="149" customWidth="1"/>
    <col min="13051" max="13051" width="8.7109375" style="149" customWidth="1"/>
    <col min="13052" max="13055" width="6.85546875" style="149" customWidth="1"/>
    <col min="13056" max="13056" width="10.85546875" style="149" customWidth="1"/>
    <col min="13057" max="13057" width="20.85546875" style="149" customWidth="1"/>
    <col min="13058" max="13070" width="9.140625" style="149" customWidth="1"/>
    <col min="13071" max="13071" width="20.42578125" style="149" customWidth="1"/>
    <col min="13072" max="13072" width="11.85546875" style="149" customWidth="1"/>
    <col min="13073" max="13076" width="6.85546875" style="149" customWidth="1"/>
    <col min="13077" max="13077" width="8.140625" style="149" customWidth="1"/>
    <col min="13078" max="13078" width="13.7109375" style="149" customWidth="1"/>
    <col min="13079" max="13079" width="10.7109375" style="149" customWidth="1"/>
    <col min="13080" max="13083" width="6.85546875" style="149" customWidth="1"/>
    <col min="13084" max="13084" width="7.140625" style="149" customWidth="1"/>
    <col min="13085" max="13085" width="21.42578125" style="149" customWidth="1"/>
    <col min="13086" max="13091" width="8.5703125" style="149" customWidth="1"/>
    <col min="13092" max="13092" width="16.7109375" style="149" customWidth="1"/>
    <col min="13093" max="13097" width="8.5703125" style="149" customWidth="1"/>
    <col min="13098" max="13098" width="13.7109375" style="149" customWidth="1"/>
    <col min="13099" max="13099" width="19" style="149" customWidth="1"/>
    <col min="13100" max="13100" width="4.7109375" style="149" customWidth="1"/>
    <col min="13101" max="13101" width="4.28515625" style="149" customWidth="1"/>
    <col min="13102" max="13102" width="4.42578125" style="149" customWidth="1"/>
    <col min="13103" max="13103" width="5.140625" style="149" customWidth="1"/>
    <col min="13104" max="13104" width="5.7109375" style="149" customWidth="1"/>
    <col min="13105" max="13105" width="6.28515625" style="149" customWidth="1"/>
    <col min="13106" max="13106" width="6.5703125" style="149" customWidth="1"/>
    <col min="13107" max="13107" width="6.28515625" style="149" customWidth="1"/>
    <col min="13108" max="13109" width="5.7109375" style="149" customWidth="1"/>
    <col min="13110" max="13110" width="14.7109375" style="149" customWidth="1"/>
    <col min="13111" max="13120" width="5.7109375" style="149" customWidth="1"/>
    <col min="13121" max="13272" width="9.140625" style="149"/>
    <col min="13273" max="13273" width="13.28515625" style="149" customWidth="1"/>
    <col min="13274" max="13274" width="36" style="149" customWidth="1"/>
    <col min="13275" max="13275" width="15.85546875" style="149" customWidth="1"/>
    <col min="13276" max="13276" width="20.140625" style="149" customWidth="1"/>
    <col min="13277" max="13277" width="25.140625" style="149" customWidth="1"/>
    <col min="13278" max="13278" width="21.5703125" style="149" customWidth="1"/>
    <col min="13279" max="13279" width="10.5703125" style="149" customWidth="1"/>
    <col min="13280" max="13284" width="6.5703125" style="149" customWidth="1"/>
    <col min="13285" max="13285" width="22.85546875" style="149" customWidth="1"/>
    <col min="13286" max="13286" width="10" style="149" customWidth="1"/>
    <col min="13287" max="13290" width="6.85546875" style="149" customWidth="1"/>
    <col min="13291" max="13291" width="7.5703125" style="149" customWidth="1"/>
    <col min="13292" max="13292" width="20.140625" style="149" customWidth="1"/>
    <col min="13293" max="13293" width="10" style="149" customWidth="1"/>
    <col min="13294" max="13297" width="6.85546875" style="149" customWidth="1"/>
    <col min="13298" max="13298" width="7.28515625" style="149" customWidth="1"/>
    <col min="13299" max="13299" width="22.85546875" style="149" customWidth="1"/>
    <col min="13300" max="13300" width="10" style="149" customWidth="1"/>
    <col min="13301" max="13304" width="6.85546875" style="149" customWidth="1"/>
    <col min="13305" max="13305" width="7.5703125" style="149" customWidth="1"/>
    <col min="13306" max="13306" width="20.140625" style="149" customWidth="1"/>
    <col min="13307" max="13307" width="8.7109375" style="149" customWidth="1"/>
    <col min="13308" max="13311" width="6.85546875" style="149" customWidth="1"/>
    <col min="13312" max="13312" width="10.85546875" style="149" customWidth="1"/>
    <col min="13313" max="13313" width="20.85546875" style="149" customWidth="1"/>
    <col min="13314" max="13326" width="9.140625" style="149" customWidth="1"/>
    <col min="13327" max="13327" width="20.42578125" style="149" customWidth="1"/>
    <col min="13328" max="13328" width="11.85546875" style="149" customWidth="1"/>
    <col min="13329" max="13332" width="6.85546875" style="149" customWidth="1"/>
    <col min="13333" max="13333" width="8.140625" style="149" customWidth="1"/>
    <col min="13334" max="13334" width="13.7109375" style="149" customWidth="1"/>
    <col min="13335" max="13335" width="10.7109375" style="149" customWidth="1"/>
    <col min="13336" max="13339" width="6.85546875" style="149" customWidth="1"/>
    <col min="13340" max="13340" width="7.140625" style="149" customWidth="1"/>
    <col min="13341" max="13341" width="21.42578125" style="149" customWidth="1"/>
    <col min="13342" max="13347" width="8.5703125" style="149" customWidth="1"/>
    <col min="13348" max="13348" width="16.7109375" style="149" customWidth="1"/>
    <col min="13349" max="13353" width="8.5703125" style="149" customWidth="1"/>
    <col min="13354" max="13354" width="13.7109375" style="149" customWidth="1"/>
    <col min="13355" max="13355" width="19" style="149" customWidth="1"/>
    <col min="13356" max="13356" width="4.7109375" style="149" customWidth="1"/>
    <col min="13357" max="13357" width="4.28515625" style="149" customWidth="1"/>
    <col min="13358" max="13358" width="4.42578125" style="149" customWidth="1"/>
    <col min="13359" max="13359" width="5.140625" style="149" customWidth="1"/>
    <col min="13360" max="13360" width="5.7109375" style="149" customWidth="1"/>
    <col min="13361" max="13361" width="6.28515625" style="149" customWidth="1"/>
    <col min="13362" max="13362" width="6.5703125" style="149" customWidth="1"/>
    <col min="13363" max="13363" width="6.28515625" style="149" customWidth="1"/>
    <col min="13364" max="13365" width="5.7109375" style="149" customWidth="1"/>
    <col min="13366" max="13366" width="14.7109375" style="149" customWidth="1"/>
    <col min="13367" max="13376" width="5.7109375" style="149" customWidth="1"/>
    <col min="13377" max="13528" width="9.140625" style="149"/>
    <col min="13529" max="13529" width="13.28515625" style="149" customWidth="1"/>
    <col min="13530" max="13530" width="36" style="149" customWidth="1"/>
    <col min="13531" max="13531" width="15.85546875" style="149" customWidth="1"/>
    <col min="13532" max="13532" width="20.140625" style="149" customWidth="1"/>
    <col min="13533" max="13533" width="25.140625" style="149" customWidth="1"/>
    <col min="13534" max="13534" width="21.5703125" style="149" customWidth="1"/>
    <col min="13535" max="13535" width="10.5703125" style="149" customWidth="1"/>
    <col min="13536" max="13540" width="6.5703125" style="149" customWidth="1"/>
    <col min="13541" max="13541" width="22.85546875" style="149" customWidth="1"/>
    <col min="13542" max="13542" width="10" style="149" customWidth="1"/>
    <col min="13543" max="13546" width="6.85546875" style="149" customWidth="1"/>
    <col min="13547" max="13547" width="7.5703125" style="149" customWidth="1"/>
    <col min="13548" max="13548" width="20.140625" style="149" customWidth="1"/>
    <col min="13549" max="13549" width="10" style="149" customWidth="1"/>
    <col min="13550" max="13553" width="6.85546875" style="149" customWidth="1"/>
    <col min="13554" max="13554" width="7.28515625" style="149" customWidth="1"/>
    <col min="13555" max="13555" width="22.85546875" style="149" customWidth="1"/>
    <col min="13556" max="13556" width="10" style="149" customWidth="1"/>
    <col min="13557" max="13560" width="6.85546875" style="149" customWidth="1"/>
    <col min="13561" max="13561" width="7.5703125" style="149" customWidth="1"/>
    <col min="13562" max="13562" width="20.140625" style="149" customWidth="1"/>
    <col min="13563" max="13563" width="8.7109375" style="149" customWidth="1"/>
    <col min="13564" max="13567" width="6.85546875" style="149" customWidth="1"/>
    <col min="13568" max="13568" width="10.85546875" style="149" customWidth="1"/>
    <col min="13569" max="13569" width="20.85546875" style="149" customWidth="1"/>
    <col min="13570" max="13582" width="9.140625" style="149" customWidth="1"/>
    <col min="13583" max="13583" width="20.42578125" style="149" customWidth="1"/>
    <col min="13584" max="13584" width="11.85546875" style="149" customWidth="1"/>
    <col min="13585" max="13588" width="6.85546875" style="149" customWidth="1"/>
    <col min="13589" max="13589" width="8.140625" style="149" customWidth="1"/>
    <col min="13590" max="13590" width="13.7109375" style="149" customWidth="1"/>
    <col min="13591" max="13591" width="10.7109375" style="149" customWidth="1"/>
    <col min="13592" max="13595" width="6.85546875" style="149" customWidth="1"/>
    <col min="13596" max="13596" width="7.140625" style="149" customWidth="1"/>
    <col min="13597" max="13597" width="21.42578125" style="149" customWidth="1"/>
    <col min="13598" max="13603" width="8.5703125" style="149" customWidth="1"/>
    <col min="13604" max="13604" width="16.7109375" style="149" customWidth="1"/>
    <col min="13605" max="13609" width="8.5703125" style="149" customWidth="1"/>
    <col min="13610" max="13610" width="13.7109375" style="149" customWidth="1"/>
    <col min="13611" max="13611" width="19" style="149" customWidth="1"/>
    <col min="13612" max="13612" width="4.7109375" style="149" customWidth="1"/>
    <col min="13613" max="13613" width="4.28515625" style="149" customWidth="1"/>
    <col min="13614" max="13614" width="4.42578125" style="149" customWidth="1"/>
    <col min="13615" max="13615" width="5.140625" style="149" customWidth="1"/>
    <col min="13616" max="13616" width="5.7109375" style="149" customWidth="1"/>
    <col min="13617" max="13617" width="6.28515625" style="149" customWidth="1"/>
    <col min="13618" max="13618" width="6.5703125" style="149" customWidth="1"/>
    <col min="13619" max="13619" width="6.28515625" style="149" customWidth="1"/>
    <col min="13620" max="13621" width="5.7109375" style="149" customWidth="1"/>
    <col min="13622" max="13622" width="14.7109375" style="149" customWidth="1"/>
    <col min="13623" max="13632" width="5.7109375" style="149" customWidth="1"/>
    <col min="13633" max="13784" width="9.140625" style="149"/>
    <col min="13785" max="13785" width="13.28515625" style="149" customWidth="1"/>
    <col min="13786" max="13786" width="36" style="149" customWidth="1"/>
    <col min="13787" max="13787" width="15.85546875" style="149" customWidth="1"/>
    <col min="13788" max="13788" width="20.140625" style="149" customWidth="1"/>
    <col min="13789" max="13789" width="25.140625" style="149" customWidth="1"/>
    <col min="13790" max="13790" width="21.5703125" style="149" customWidth="1"/>
    <col min="13791" max="13791" width="10.5703125" style="149" customWidth="1"/>
    <col min="13792" max="13796" width="6.5703125" style="149" customWidth="1"/>
    <col min="13797" max="13797" width="22.85546875" style="149" customWidth="1"/>
    <col min="13798" max="13798" width="10" style="149" customWidth="1"/>
    <col min="13799" max="13802" width="6.85546875" style="149" customWidth="1"/>
    <col min="13803" max="13803" width="7.5703125" style="149" customWidth="1"/>
    <col min="13804" max="13804" width="20.140625" style="149" customWidth="1"/>
    <col min="13805" max="13805" width="10" style="149" customWidth="1"/>
    <col min="13806" max="13809" width="6.85546875" style="149" customWidth="1"/>
    <col min="13810" max="13810" width="7.28515625" style="149" customWidth="1"/>
    <col min="13811" max="13811" width="22.85546875" style="149" customWidth="1"/>
    <col min="13812" max="13812" width="10" style="149" customWidth="1"/>
    <col min="13813" max="13816" width="6.85546875" style="149" customWidth="1"/>
    <col min="13817" max="13817" width="7.5703125" style="149" customWidth="1"/>
    <col min="13818" max="13818" width="20.140625" style="149" customWidth="1"/>
    <col min="13819" max="13819" width="8.7109375" style="149" customWidth="1"/>
    <col min="13820" max="13823" width="6.85546875" style="149" customWidth="1"/>
    <col min="13824" max="13824" width="10.85546875" style="149" customWidth="1"/>
    <col min="13825" max="13825" width="20.85546875" style="149" customWidth="1"/>
    <col min="13826" max="13838" width="9.140625" style="149" customWidth="1"/>
    <col min="13839" max="13839" width="20.42578125" style="149" customWidth="1"/>
    <col min="13840" max="13840" width="11.85546875" style="149" customWidth="1"/>
    <col min="13841" max="13844" width="6.85546875" style="149" customWidth="1"/>
    <col min="13845" max="13845" width="8.140625" style="149" customWidth="1"/>
    <col min="13846" max="13846" width="13.7109375" style="149" customWidth="1"/>
    <col min="13847" max="13847" width="10.7109375" style="149" customWidth="1"/>
    <col min="13848" max="13851" width="6.85546875" style="149" customWidth="1"/>
    <col min="13852" max="13852" width="7.140625" style="149" customWidth="1"/>
    <col min="13853" max="13853" width="21.42578125" style="149" customWidth="1"/>
    <col min="13854" max="13859" width="8.5703125" style="149" customWidth="1"/>
    <col min="13860" max="13860" width="16.7109375" style="149" customWidth="1"/>
    <col min="13861" max="13865" width="8.5703125" style="149" customWidth="1"/>
    <col min="13866" max="13866" width="13.7109375" style="149" customWidth="1"/>
    <col min="13867" max="13867" width="19" style="149" customWidth="1"/>
    <col min="13868" max="13868" width="4.7109375" style="149" customWidth="1"/>
    <col min="13869" max="13869" width="4.28515625" style="149" customWidth="1"/>
    <col min="13870" max="13870" width="4.42578125" style="149" customWidth="1"/>
    <col min="13871" max="13871" width="5.140625" style="149" customWidth="1"/>
    <col min="13872" max="13872" width="5.7109375" style="149" customWidth="1"/>
    <col min="13873" max="13873" width="6.28515625" style="149" customWidth="1"/>
    <col min="13874" max="13874" width="6.5703125" style="149" customWidth="1"/>
    <col min="13875" max="13875" width="6.28515625" style="149" customWidth="1"/>
    <col min="13876" max="13877" width="5.7109375" style="149" customWidth="1"/>
    <col min="13878" max="13878" width="14.7109375" style="149" customWidth="1"/>
    <col min="13879" max="13888" width="5.7109375" style="149" customWidth="1"/>
    <col min="13889" max="14040" width="9.140625" style="149"/>
    <col min="14041" max="14041" width="13.28515625" style="149" customWidth="1"/>
    <col min="14042" max="14042" width="36" style="149" customWidth="1"/>
    <col min="14043" max="14043" width="15.85546875" style="149" customWidth="1"/>
    <col min="14044" max="14044" width="20.140625" style="149" customWidth="1"/>
    <col min="14045" max="14045" width="25.140625" style="149" customWidth="1"/>
    <col min="14046" max="14046" width="21.5703125" style="149" customWidth="1"/>
    <col min="14047" max="14047" width="10.5703125" style="149" customWidth="1"/>
    <col min="14048" max="14052" width="6.5703125" style="149" customWidth="1"/>
    <col min="14053" max="14053" width="22.85546875" style="149" customWidth="1"/>
    <col min="14054" max="14054" width="10" style="149" customWidth="1"/>
    <col min="14055" max="14058" width="6.85546875" style="149" customWidth="1"/>
    <col min="14059" max="14059" width="7.5703125" style="149" customWidth="1"/>
    <col min="14060" max="14060" width="20.140625" style="149" customWidth="1"/>
    <col min="14061" max="14061" width="10" style="149" customWidth="1"/>
    <col min="14062" max="14065" width="6.85546875" style="149" customWidth="1"/>
    <col min="14066" max="14066" width="7.28515625" style="149" customWidth="1"/>
    <col min="14067" max="14067" width="22.85546875" style="149" customWidth="1"/>
    <col min="14068" max="14068" width="10" style="149" customWidth="1"/>
    <col min="14069" max="14072" width="6.85546875" style="149" customWidth="1"/>
    <col min="14073" max="14073" width="7.5703125" style="149" customWidth="1"/>
    <col min="14074" max="14074" width="20.140625" style="149" customWidth="1"/>
    <col min="14075" max="14075" width="8.7109375" style="149" customWidth="1"/>
    <col min="14076" max="14079" width="6.85546875" style="149" customWidth="1"/>
    <col min="14080" max="14080" width="10.85546875" style="149" customWidth="1"/>
    <col min="14081" max="14081" width="20.85546875" style="149" customWidth="1"/>
    <col min="14082" max="14094" width="9.140625" style="149" customWidth="1"/>
    <col min="14095" max="14095" width="20.42578125" style="149" customWidth="1"/>
    <col min="14096" max="14096" width="11.85546875" style="149" customWidth="1"/>
    <col min="14097" max="14100" width="6.85546875" style="149" customWidth="1"/>
    <col min="14101" max="14101" width="8.140625" style="149" customWidth="1"/>
    <col min="14102" max="14102" width="13.7109375" style="149" customWidth="1"/>
    <col min="14103" max="14103" width="10.7109375" style="149" customWidth="1"/>
    <col min="14104" max="14107" width="6.85546875" style="149" customWidth="1"/>
    <col min="14108" max="14108" width="7.140625" style="149" customWidth="1"/>
    <col min="14109" max="14109" width="21.42578125" style="149" customWidth="1"/>
    <col min="14110" max="14115" width="8.5703125" style="149" customWidth="1"/>
    <col min="14116" max="14116" width="16.7109375" style="149" customWidth="1"/>
    <col min="14117" max="14121" width="8.5703125" style="149" customWidth="1"/>
    <col min="14122" max="14122" width="13.7109375" style="149" customWidth="1"/>
    <col min="14123" max="14123" width="19" style="149" customWidth="1"/>
    <col min="14124" max="14124" width="4.7109375" style="149" customWidth="1"/>
    <col min="14125" max="14125" width="4.28515625" style="149" customWidth="1"/>
    <col min="14126" max="14126" width="4.42578125" style="149" customWidth="1"/>
    <col min="14127" max="14127" width="5.140625" style="149" customWidth="1"/>
    <col min="14128" max="14128" width="5.7109375" style="149" customWidth="1"/>
    <col min="14129" max="14129" width="6.28515625" style="149" customWidth="1"/>
    <col min="14130" max="14130" width="6.5703125" style="149" customWidth="1"/>
    <col min="14131" max="14131" width="6.28515625" style="149" customWidth="1"/>
    <col min="14132" max="14133" width="5.7109375" style="149" customWidth="1"/>
    <col min="14134" max="14134" width="14.7109375" style="149" customWidth="1"/>
    <col min="14135" max="14144" width="5.7109375" style="149" customWidth="1"/>
    <col min="14145" max="14296" width="9.140625" style="149"/>
    <col min="14297" max="14297" width="13.28515625" style="149" customWidth="1"/>
    <col min="14298" max="14298" width="36" style="149" customWidth="1"/>
    <col min="14299" max="14299" width="15.85546875" style="149" customWidth="1"/>
    <col min="14300" max="14300" width="20.140625" style="149" customWidth="1"/>
    <col min="14301" max="14301" width="25.140625" style="149" customWidth="1"/>
    <col min="14302" max="14302" width="21.5703125" style="149" customWidth="1"/>
    <col min="14303" max="14303" width="10.5703125" style="149" customWidth="1"/>
    <col min="14304" max="14308" width="6.5703125" style="149" customWidth="1"/>
    <col min="14309" max="14309" width="22.85546875" style="149" customWidth="1"/>
    <col min="14310" max="14310" width="10" style="149" customWidth="1"/>
    <col min="14311" max="14314" width="6.85546875" style="149" customWidth="1"/>
    <col min="14315" max="14315" width="7.5703125" style="149" customWidth="1"/>
    <col min="14316" max="14316" width="20.140625" style="149" customWidth="1"/>
    <col min="14317" max="14317" width="10" style="149" customWidth="1"/>
    <col min="14318" max="14321" width="6.85546875" style="149" customWidth="1"/>
    <col min="14322" max="14322" width="7.28515625" style="149" customWidth="1"/>
    <col min="14323" max="14323" width="22.85546875" style="149" customWidth="1"/>
    <col min="14324" max="14324" width="10" style="149" customWidth="1"/>
    <col min="14325" max="14328" width="6.85546875" style="149" customWidth="1"/>
    <col min="14329" max="14329" width="7.5703125" style="149" customWidth="1"/>
    <col min="14330" max="14330" width="20.140625" style="149" customWidth="1"/>
    <col min="14331" max="14331" width="8.7109375" style="149" customWidth="1"/>
    <col min="14332" max="14335" width="6.85546875" style="149" customWidth="1"/>
    <col min="14336" max="14336" width="10.85546875" style="149" customWidth="1"/>
    <col min="14337" max="14337" width="20.85546875" style="149" customWidth="1"/>
    <col min="14338" max="14350" width="9.140625" style="149" customWidth="1"/>
    <col min="14351" max="14351" width="20.42578125" style="149" customWidth="1"/>
    <col min="14352" max="14352" width="11.85546875" style="149" customWidth="1"/>
    <col min="14353" max="14356" width="6.85546875" style="149" customWidth="1"/>
    <col min="14357" max="14357" width="8.140625" style="149" customWidth="1"/>
    <col min="14358" max="14358" width="13.7109375" style="149" customWidth="1"/>
    <col min="14359" max="14359" width="10.7109375" style="149" customWidth="1"/>
    <col min="14360" max="14363" width="6.85546875" style="149" customWidth="1"/>
    <col min="14364" max="14364" width="7.140625" style="149" customWidth="1"/>
    <col min="14365" max="14365" width="21.42578125" style="149" customWidth="1"/>
    <col min="14366" max="14371" width="8.5703125" style="149" customWidth="1"/>
    <col min="14372" max="14372" width="16.7109375" style="149" customWidth="1"/>
    <col min="14373" max="14377" width="8.5703125" style="149" customWidth="1"/>
    <col min="14378" max="14378" width="13.7109375" style="149" customWidth="1"/>
    <col min="14379" max="14379" width="19" style="149" customWidth="1"/>
    <col min="14380" max="14380" width="4.7109375" style="149" customWidth="1"/>
    <col min="14381" max="14381" width="4.28515625" style="149" customWidth="1"/>
    <col min="14382" max="14382" width="4.42578125" style="149" customWidth="1"/>
    <col min="14383" max="14383" width="5.140625" style="149" customWidth="1"/>
    <col min="14384" max="14384" width="5.7109375" style="149" customWidth="1"/>
    <col min="14385" max="14385" width="6.28515625" style="149" customWidth="1"/>
    <col min="14386" max="14386" width="6.5703125" style="149" customWidth="1"/>
    <col min="14387" max="14387" width="6.28515625" style="149" customWidth="1"/>
    <col min="14388" max="14389" width="5.7109375" style="149" customWidth="1"/>
    <col min="14390" max="14390" width="14.7109375" style="149" customWidth="1"/>
    <col min="14391" max="14400" width="5.7109375" style="149" customWidth="1"/>
    <col min="14401" max="14552" width="9.140625" style="149"/>
    <col min="14553" max="14553" width="13.28515625" style="149" customWidth="1"/>
    <col min="14554" max="14554" width="36" style="149" customWidth="1"/>
    <col min="14555" max="14555" width="15.85546875" style="149" customWidth="1"/>
    <col min="14556" max="14556" width="20.140625" style="149" customWidth="1"/>
    <col min="14557" max="14557" width="25.140625" style="149" customWidth="1"/>
    <col min="14558" max="14558" width="21.5703125" style="149" customWidth="1"/>
    <col min="14559" max="14559" width="10.5703125" style="149" customWidth="1"/>
    <col min="14560" max="14564" width="6.5703125" style="149" customWidth="1"/>
    <col min="14565" max="14565" width="22.85546875" style="149" customWidth="1"/>
    <col min="14566" max="14566" width="10" style="149" customWidth="1"/>
    <col min="14567" max="14570" width="6.85546875" style="149" customWidth="1"/>
    <col min="14571" max="14571" width="7.5703125" style="149" customWidth="1"/>
    <col min="14572" max="14572" width="20.140625" style="149" customWidth="1"/>
    <col min="14573" max="14573" width="10" style="149" customWidth="1"/>
    <col min="14574" max="14577" width="6.85546875" style="149" customWidth="1"/>
    <col min="14578" max="14578" width="7.28515625" style="149" customWidth="1"/>
    <col min="14579" max="14579" width="22.85546875" style="149" customWidth="1"/>
    <col min="14580" max="14580" width="10" style="149" customWidth="1"/>
    <col min="14581" max="14584" width="6.85546875" style="149" customWidth="1"/>
    <col min="14585" max="14585" width="7.5703125" style="149" customWidth="1"/>
    <col min="14586" max="14586" width="20.140625" style="149" customWidth="1"/>
    <col min="14587" max="14587" width="8.7109375" style="149" customWidth="1"/>
    <col min="14588" max="14591" width="6.85546875" style="149" customWidth="1"/>
    <col min="14592" max="14592" width="10.85546875" style="149" customWidth="1"/>
    <col min="14593" max="14593" width="20.85546875" style="149" customWidth="1"/>
    <col min="14594" max="14606" width="9.140625" style="149" customWidth="1"/>
    <col min="14607" max="14607" width="20.42578125" style="149" customWidth="1"/>
    <col min="14608" max="14608" width="11.85546875" style="149" customWidth="1"/>
    <col min="14609" max="14612" width="6.85546875" style="149" customWidth="1"/>
    <col min="14613" max="14613" width="8.140625" style="149" customWidth="1"/>
    <col min="14614" max="14614" width="13.7109375" style="149" customWidth="1"/>
    <col min="14615" max="14615" width="10.7109375" style="149" customWidth="1"/>
    <col min="14616" max="14619" width="6.85546875" style="149" customWidth="1"/>
    <col min="14620" max="14620" width="7.140625" style="149" customWidth="1"/>
    <col min="14621" max="14621" width="21.42578125" style="149" customWidth="1"/>
    <col min="14622" max="14627" width="8.5703125" style="149" customWidth="1"/>
    <col min="14628" max="14628" width="16.7109375" style="149" customWidth="1"/>
    <col min="14629" max="14633" width="8.5703125" style="149" customWidth="1"/>
    <col min="14634" max="14634" width="13.7109375" style="149" customWidth="1"/>
    <col min="14635" max="14635" width="19" style="149" customWidth="1"/>
    <col min="14636" max="14636" width="4.7109375" style="149" customWidth="1"/>
    <col min="14637" max="14637" width="4.28515625" style="149" customWidth="1"/>
    <col min="14638" max="14638" width="4.42578125" style="149" customWidth="1"/>
    <col min="14639" max="14639" width="5.140625" style="149" customWidth="1"/>
    <col min="14640" max="14640" width="5.7109375" style="149" customWidth="1"/>
    <col min="14641" max="14641" width="6.28515625" style="149" customWidth="1"/>
    <col min="14642" max="14642" width="6.5703125" style="149" customWidth="1"/>
    <col min="14643" max="14643" width="6.28515625" style="149" customWidth="1"/>
    <col min="14644" max="14645" width="5.7109375" style="149" customWidth="1"/>
    <col min="14646" max="14646" width="14.7109375" style="149" customWidth="1"/>
    <col min="14647" max="14656" width="5.7109375" style="149" customWidth="1"/>
    <col min="14657" max="14808" width="9.140625" style="149"/>
    <col min="14809" max="14809" width="13.28515625" style="149" customWidth="1"/>
    <col min="14810" max="14810" width="36" style="149" customWidth="1"/>
    <col min="14811" max="14811" width="15.85546875" style="149" customWidth="1"/>
    <col min="14812" max="14812" width="20.140625" style="149" customWidth="1"/>
    <col min="14813" max="14813" width="25.140625" style="149" customWidth="1"/>
    <col min="14814" max="14814" width="21.5703125" style="149" customWidth="1"/>
    <col min="14815" max="14815" width="10.5703125" style="149" customWidth="1"/>
    <col min="14816" max="14820" width="6.5703125" style="149" customWidth="1"/>
    <col min="14821" max="14821" width="22.85546875" style="149" customWidth="1"/>
    <col min="14822" max="14822" width="10" style="149" customWidth="1"/>
    <col min="14823" max="14826" width="6.85546875" style="149" customWidth="1"/>
    <col min="14827" max="14827" width="7.5703125" style="149" customWidth="1"/>
    <col min="14828" max="14828" width="20.140625" style="149" customWidth="1"/>
    <col min="14829" max="14829" width="10" style="149" customWidth="1"/>
    <col min="14830" max="14833" width="6.85546875" style="149" customWidth="1"/>
    <col min="14834" max="14834" width="7.28515625" style="149" customWidth="1"/>
    <col min="14835" max="14835" width="22.85546875" style="149" customWidth="1"/>
    <col min="14836" max="14836" width="10" style="149" customWidth="1"/>
    <col min="14837" max="14840" width="6.85546875" style="149" customWidth="1"/>
    <col min="14841" max="14841" width="7.5703125" style="149" customWidth="1"/>
    <col min="14842" max="14842" width="20.140625" style="149" customWidth="1"/>
    <col min="14843" max="14843" width="8.7109375" style="149" customWidth="1"/>
    <col min="14844" max="14847" width="6.85546875" style="149" customWidth="1"/>
    <col min="14848" max="14848" width="10.85546875" style="149" customWidth="1"/>
    <col min="14849" max="14849" width="20.85546875" style="149" customWidth="1"/>
    <col min="14850" max="14862" width="9.140625" style="149" customWidth="1"/>
    <col min="14863" max="14863" width="20.42578125" style="149" customWidth="1"/>
    <col min="14864" max="14864" width="11.85546875" style="149" customWidth="1"/>
    <col min="14865" max="14868" width="6.85546875" style="149" customWidth="1"/>
    <col min="14869" max="14869" width="8.140625" style="149" customWidth="1"/>
    <col min="14870" max="14870" width="13.7109375" style="149" customWidth="1"/>
    <col min="14871" max="14871" width="10.7109375" style="149" customWidth="1"/>
    <col min="14872" max="14875" width="6.85546875" style="149" customWidth="1"/>
    <col min="14876" max="14876" width="7.140625" style="149" customWidth="1"/>
    <col min="14877" max="14877" width="21.42578125" style="149" customWidth="1"/>
    <col min="14878" max="14883" width="8.5703125" style="149" customWidth="1"/>
    <col min="14884" max="14884" width="16.7109375" style="149" customWidth="1"/>
    <col min="14885" max="14889" width="8.5703125" style="149" customWidth="1"/>
    <col min="14890" max="14890" width="13.7109375" style="149" customWidth="1"/>
    <col min="14891" max="14891" width="19" style="149" customWidth="1"/>
    <col min="14892" max="14892" width="4.7109375" style="149" customWidth="1"/>
    <col min="14893" max="14893" width="4.28515625" style="149" customWidth="1"/>
    <col min="14894" max="14894" width="4.42578125" style="149" customWidth="1"/>
    <col min="14895" max="14895" width="5.140625" style="149" customWidth="1"/>
    <col min="14896" max="14896" width="5.7109375" style="149" customWidth="1"/>
    <col min="14897" max="14897" width="6.28515625" style="149" customWidth="1"/>
    <col min="14898" max="14898" width="6.5703125" style="149" customWidth="1"/>
    <col min="14899" max="14899" width="6.28515625" style="149" customWidth="1"/>
    <col min="14900" max="14901" width="5.7109375" style="149" customWidth="1"/>
    <col min="14902" max="14902" width="14.7109375" style="149" customWidth="1"/>
    <col min="14903" max="14912" width="5.7109375" style="149" customWidth="1"/>
    <col min="14913" max="15064" width="9.140625" style="149"/>
    <col min="15065" max="15065" width="13.28515625" style="149" customWidth="1"/>
    <col min="15066" max="15066" width="36" style="149" customWidth="1"/>
    <col min="15067" max="15067" width="15.85546875" style="149" customWidth="1"/>
    <col min="15068" max="15068" width="20.140625" style="149" customWidth="1"/>
    <col min="15069" max="15069" width="25.140625" style="149" customWidth="1"/>
    <col min="15070" max="15070" width="21.5703125" style="149" customWidth="1"/>
    <col min="15071" max="15071" width="10.5703125" style="149" customWidth="1"/>
    <col min="15072" max="15076" width="6.5703125" style="149" customWidth="1"/>
    <col min="15077" max="15077" width="22.85546875" style="149" customWidth="1"/>
    <col min="15078" max="15078" width="10" style="149" customWidth="1"/>
    <col min="15079" max="15082" width="6.85546875" style="149" customWidth="1"/>
    <col min="15083" max="15083" width="7.5703125" style="149" customWidth="1"/>
    <col min="15084" max="15084" width="20.140625" style="149" customWidth="1"/>
    <col min="15085" max="15085" width="10" style="149" customWidth="1"/>
    <col min="15086" max="15089" width="6.85546875" style="149" customWidth="1"/>
    <col min="15090" max="15090" width="7.28515625" style="149" customWidth="1"/>
    <col min="15091" max="15091" width="22.85546875" style="149" customWidth="1"/>
    <col min="15092" max="15092" width="10" style="149" customWidth="1"/>
    <col min="15093" max="15096" width="6.85546875" style="149" customWidth="1"/>
    <col min="15097" max="15097" width="7.5703125" style="149" customWidth="1"/>
    <col min="15098" max="15098" width="20.140625" style="149" customWidth="1"/>
    <col min="15099" max="15099" width="8.7109375" style="149" customWidth="1"/>
    <col min="15100" max="15103" width="6.85546875" style="149" customWidth="1"/>
    <col min="15104" max="15104" width="10.85546875" style="149" customWidth="1"/>
    <col min="15105" max="15105" width="20.85546875" style="149" customWidth="1"/>
    <col min="15106" max="15118" width="9.140625" style="149" customWidth="1"/>
    <col min="15119" max="15119" width="20.42578125" style="149" customWidth="1"/>
    <col min="15120" max="15120" width="11.85546875" style="149" customWidth="1"/>
    <col min="15121" max="15124" width="6.85546875" style="149" customWidth="1"/>
    <col min="15125" max="15125" width="8.140625" style="149" customWidth="1"/>
    <col min="15126" max="15126" width="13.7109375" style="149" customWidth="1"/>
    <col min="15127" max="15127" width="10.7109375" style="149" customWidth="1"/>
    <col min="15128" max="15131" width="6.85546875" style="149" customWidth="1"/>
    <col min="15132" max="15132" width="7.140625" style="149" customWidth="1"/>
    <col min="15133" max="15133" width="21.42578125" style="149" customWidth="1"/>
    <col min="15134" max="15139" width="8.5703125" style="149" customWidth="1"/>
    <col min="15140" max="15140" width="16.7109375" style="149" customWidth="1"/>
    <col min="15141" max="15145" width="8.5703125" style="149" customWidth="1"/>
    <col min="15146" max="15146" width="13.7109375" style="149" customWidth="1"/>
    <col min="15147" max="15147" width="19" style="149" customWidth="1"/>
    <col min="15148" max="15148" width="4.7109375" style="149" customWidth="1"/>
    <col min="15149" max="15149" width="4.28515625" style="149" customWidth="1"/>
    <col min="15150" max="15150" width="4.42578125" style="149" customWidth="1"/>
    <col min="15151" max="15151" width="5.140625" style="149" customWidth="1"/>
    <col min="15152" max="15152" width="5.7109375" style="149" customWidth="1"/>
    <col min="15153" max="15153" width="6.28515625" style="149" customWidth="1"/>
    <col min="15154" max="15154" width="6.5703125" style="149" customWidth="1"/>
    <col min="15155" max="15155" width="6.28515625" style="149" customWidth="1"/>
    <col min="15156" max="15157" width="5.7109375" style="149" customWidth="1"/>
    <col min="15158" max="15158" width="14.7109375" style="149" customWidth="1"/>
    <col min="15159" max="15168" width="5.7109375" style="149" customWidth="1"/>
    <col min="15169" max="15320" width="9.140625" style="149"/>
    <col min="15321" max="15321" width="13.28515625" style="149" customWidth="1"/>
    <col min="15322" max="15322" width="36" style="149" customWidth="1"/>
    <col min="15323" max="15323" width="15.85546875" style="149" customWidth="1"/>
    <col min="15324" max="15324" width="20.140625" style="149" customWidth="1"/>
    <col min="15325" max="15325" width="25.140625" style="149" customWidth="1"/>
    <col min="15326" max="15326" width="21.5703125" style="149" customWidth="1"/>
    <col min="15327" max="15327" width="10.5703125" style="149" customWidth="1"/>
    <col min="15328" max="15332" width="6.5703125" style="149" customWidth="1"/>
    <col min="15333" max="15333" width="22.85546875" style="149" customWidth="1"/>
    <col min="15334" max="15334" width="10" style="149" customWidth="1"/>
    <col min="15335" max="15338" width="6.85546875" style="149" customWidth="1"/>
    <col min="15339" max="15339" width="7.5703125" style="149" customWidth="1"/>
    <col min="15340" max="15340" width="20.140625" style="149" customWidth="1"/>
    <col min="15341" max="15341" width="10" style="149" customWidth="1"/>
    <col min="15342" max="15345" width="6.85546875" style="149" customWidth="1"/>
    <col min="15346" max="15346" width="7.28515625" style="149" customWidth="1"/>
    <col min="15347" max="15347" width="22.85546875" style="149" customWidth="1"/>
    <col min="15348" max="15348" width="10" style="149" customWidth="1"/>
    <col min="15349" max="15352" width="6.85546875" style="149" customWidth="1"/>
    <col min="15353" max="15353" width="7.5703125" style="149" customWidth="1"/>
    <col min="15354" max="15354" width="20.140625" style="149" customWidth="1"/>
    <col min="15355" max="15355" width="8.7109375" style="149" customWidth="1"/>
    <col min="15356" max="15359" width="6.85546875" style="149" customWidth="1"/>
    <col min="15360" max="15360" width="10.85546875" style="149" customWidth="1"/>
    <col min="15361" max="15361" width="20.85546875" style="149" customWidth="1"/>
    <col min="15362" max="15374" width="9.140625" style="149" customWidth="1"/>
    <col min="15375" max="15375" width="20.42578125" style="149" customWidth="1"/>
    <col min="15376" max="15376" width="11.85546875" style="149" customWidth="1"/>
    <col min="15377" max="15380" width="6.85546875" style="149" customWidth="1"/>
    <col min="15381" max="15381" width="8.140625" style="149" customWidth="1"/>
    <col min="15382" max="15382" width="13.7109375" style="149" customWidth="1"/>
    <col min="15383" max="15383" width="10.7109375" style="149" customWidth="1"/>
    <col min="15384" max="15387" width="6.85546875" style="149" customWidth="1"/>
    <col min="15388" max="15388" width="7.140625" style="149" customWidth="1"/>
    <col min="15389" max="15389" width="21.42578125" style="149" customWidth="1"/>
    <col min="15390" max="15395" width="8.5703125" style="149" customWidth="1"/>
    <col min="15396" max="15396" width="16.7109375" style="149" customWidth="1"/>
    <col min="15397" max="15401" width="8.5703125" style="149" customWidth="1"/>
    <col min="15402" max="15402" width="13.7109375" style="149" customWidth="1"/>
    <col min="15403" max="15403" width="19" style="149" customWidth="1"/>
    <col min="15404" max="15404" width="4.7109375" style="149" customWidth="1"/>
    <col min="15405" max="15405" width="4.28515625" style="149" customWidth="1"/>
    <col min="15406" max="15406" width="4.42578125" style="149" customWidth="1"/>
    <col min="15407" max="15407" width="5.140625" style="149" customWidth="1"/>
    <col min="15408" max="15408" width="5.7109375" style="149" customWidth="1"/>
    <col min="15409" max="15409" width="6.28515625" style="149" customWidth="1"/>
    <col min="15410" max="15410" width="6.5703125" style="149" customWidth="1"/>
    <col min="15411" max="15411" width="6.28515625" style="149" customWidth="1"/>
    <col min="15412" max="15413" width="5.7109375" style="149" customWidth="1"/>
    <col min="15414" max="15414" width="14.7109375" style="149" customWidth="1"/>
    <col min="15415" max="15424" width="5.7109375" style="149" customWidth="1"/>
    <col min="15425" max="15576" width="9.140625" style="149"/>
    <col min="15577" max="15577" width="13.28515625" style="149" customWidth="1"/>
    <col min="15578" max="15578" width="36" style="149" customWidth="1"/>
    <col min="15579" max="15579" width="15.85546875" style="149" customWidth="1"/>
    <col min="15580" max="15580" width="20.140625" style="149" customWidth="1"/>
    <col min="15581" max="15581" width="25.140625" style="149" customWidth="1"/>
    <col min="15582" max="15582" width="21.5703125" style="149" customWidth="1"/>
    <col min="15583" max="15583" width="10.5703125" style="149" customWidth="1"/>
    <col min="15584" max="15588" width="6.5703125" style="149" customWidth="1"/>
    <col min="15589" max="15589" width="22.85546875" style="149" customWidth="1"/>
    <col min="15590" max="15590" width="10" style="149" customWidth="1"/>
    <col min="15591" max="15594" width="6.85546875" style="149" customWidth="1"/>
    <col min="15595" max="15595" width="7.5703125" style="149" customWidth="1"/>
    <col min="15596" max="15596" width="20.140625" style="149" customWidth="1"/>
    <col min="15597" max="15597" width="10" style="149" customWidth="1"/>
    <col min="15598" max="15601" width="6.85546875" style="149" customWidth="1"/>
    <col min="15602" max="15602" width="7.28515625" style="149" customWidth="1"/>
    <col min="15603" max="15603" width="22.85546875" style="149" customWidth="1"/>
    <col min="15604" max="15604" width="10" style="149" customWidth="1"/>
    <col min="15605" max="15608" width="6.85546875" style="149" customWidth="1"/>
    <col min="15609" max="15609" width="7.5703125" style="149" customWidth="1"/>
    <col min="15610" max="15610" width="20.140625" style="149" customWidth="1"/>
    <col min="15611" max="15611" width="8.7109375" style="149" customWidth="1"/>
    <col min="15612" max="15615" width="6.85546875" style="149" customWidth="1"/>
    <col min="15616" max="15616" width="10.85546875" style="149" customWidth="1"/>
    <col min="15617" max="15617" width="20.85546875" style="149" customWidth="1"/>
    <col min="15618" max="15630" width="9.140625" style="149" customWidth="1"/>
    <col min="15631" max="15631" width="20.42578125" style="149" customWidth="1"/>
    <col min="15632" max="15632" width="11.85546875" style="149" customWidth="1"/>
    <col min="15633" max="15636" width="6.85546875" style="149" customWidth="1"/>
    <col min="15637" max="15637" width="8.140625" style="149" customWidth="1"/>
    <col min="15638" max="15638" width="13.7109375" style="149" customWidth="1"/>
    <col min="15639" max="15639" width="10.7109375" style="149" customWidth="1"/>
    <col min="15640" max="15643" width="6.85546875" style="149" customWidth="1"/>
    <col min="15644" max="15644" width="7.140625" style="149" customWidth="1"/>
    <col min="15645" max="15645" width="21.42578125" style="149" customWidth="1"/>
    <col min="15646" max="15651" width="8.5703125" style="149" customWidth="1"/>
    <col min="15652" max="15652" width="16.7109375" style="149" customWidth="1"/>
    <col min="15653" max="15657" width="8.5703125" style="149" customWidth="1"/>
    <col min="15658" max="15658" width="13.7109375" style="149" customWidth="1"/>
    <col min="15659" max="15659" width="19" style="149" customWidth="1"/>
    <col min="15660" max="15660" width="4.7109375" style="149" customWidth="1"/>
    <col min="15661" max="15661" width="4.28515625" style="149" customWidth="1"/>
    <col min="15662" max="15662" width="4.42578125" style="149" customWidth="1"/>
    <col min="15663" max="15663" width="5.140625" style="149" customWidth="1"/>
    <col min="15664" max="15664" width="5.7109375" style="149" customWidth="1"/>
    <col min="15665" max="15665" width="6.28515625" style="149" customWidth="1"/>
    <col min="15666" max="15666" width="6.5703125" style="149" customWidth="1"/>
    <col min="15667" max="15667" width="6.28515625" style="149" customWidth="1"/>
    <col min="15668" max="15669" width="5.7109375" style="149" customWidth="1"/>
    <col min="15670" max="15670" width="14.7109375" style="149" customWidth="1"/>
    <col min="15671" max="15680" width="5.7109375" style="149" customWidth="1"/>
    <col min="15681" max="15832" width="9.140625" style="149"/>
    <col min="15833" max="15833" width="13.28515625" style="149" customWidth="1"/>
    <col min="15834" max="15834" width="36" style="149" customWidth="1"/>
    <col min="15835" max="15835" width="15.85546875" style="149" customWidth="1"/>
    <col min="15836" max="15836" width="20.140625" style="149" customWidth="1"/>
    <col min="15837" max="15837" width="25.140625" style="149" customWidth="1"/>
    <col min="15838" max="15838" width="21.5703125" style="149" customWidth="1"/>
    <col min="15839" max="15839" width="10.5703125" style="149" customWidth="1"/>
    <col min="15840" max="15844" width="6.5703125" style="149" customWidth="1"/>
    <col min="15845" max="15845" width="22.85546875" style="149" customWidth="1"/>
    <col min="15846" max="15846" width="10" style="149" customWidth="1"/>
    <col min="15847" max="15850" width="6.85546875" style="149" customWidth="1"/>
    <col min="15851" max="15851" width="7.5703125" style="149" customWidth="1"/>
    <col min="15852" max="15852" width="20.140625" style="149" customWidth="1"/>
    <col min="15853" max="15853" width="10" style="149" customWidth="1"/>
    <col min="15854" max="15857" width="6.85546875" style="149" customWidth="1"/>
    <col min="15858" max="15858" width="7.28515625" style="149" customWidth="1"/>
    <col min="15859" max="15859" width="22.85546875" style="149" customWidth="1"/>
    <col min="15860" max="15860" width="10" style="149" customWidth="1"/>
    <col min="15861" max="15864" width="6.85546875" style="149" customWidth="1"/>
    <col min="15865" max="15865" width="7.5703125" style="149" customWidth="1"/>
    <col min="15866" max="15866" width="20.140625" style="149" customWidth="1"/>
    <col min="15867" max="15867" width="8.7109375" style="149" customWidth="1"/>
    <col min="15868" max="15871" width="6.85546875" style="149" customWidth="1"/>
    <col min="15872" max="15872" width="10.85546875" style="149" customWidth="1"/>
    <col min="15873" max="15873" width="20.85546875" style="149" customWidth="1"/>
    <col min="15874" max="15886" width="9.140625" style="149" customWidth="1"/>
    <col min="15887" max="15887" width="20.42578125" style="149" customWidth="1"/>
    <col min="15888" max="15888" width="11.85546875" style="149" customWidth="1"/>
    <col min="15889" max="15892" width="6.85546875" style="149" customWidth="1"/>
    <col min="15893" max="15893" width="8.140625" style="149" customWidth="1"/>
    <col min="15894" max="15894" width="13.7109375" style="149" customWidth="1"/>
    <col min="15895" max="15895" width="10.7109375" style="149" customWidth="1"/>
    <col min="15896" max="15899" width="6.85546875" style="149" customWidth="1"/>
    <col min="15900" max="15900" width="7.140625" style="149" customWidth="1"/>
    <col min="15901" max="15901" width="21.42578125" style="149" customWidth="1"/>
    <col min="15902" max="15907" width="8.5703125" style="149" customWidth="1"/>
    <col min="15908" max="15908" width="16.7109375" style="149" customWidth="1"/>
    <col min="15909" max="15913" width="8.5703125" style="149" customWidth="1"/>
    <col min="15914" max="15914" width="13.7109375" style="149" customWidth="1"/>
    <col min="15915" max="15915" width="19" style="149" customWidth="1"/>
    <col min="15916" max="15916" width="4.7109375" style="149" customWidth="1"/>
    <col min="15917" max="15917" width="4.28515625" style="149" customWidth="1"/>
    <col min="15918" max="15918" width="4.42578125" style="149" customWidth="1"/>
    <col min="15919" max="15919" width="5.140625" style="149" customWidth="1"/>
    <col min="15920" max="15920" width="5.7109375" style="149" customWidth="1"/>
    <col min="15921" max="15921" width="6.28515625" style="149" customWidth="1"/>
    <col min="15922" max="15922" width="6.5703125" style="149" customWidth="1"/>
    <col min="15923" max="15923" width="6.28515625" style="149" customWidth="1"/>
    <col min="15924" max="15925" width="5.7109375" style="149" customWidth="1"/>
    <col min="15926" max="15926" width="14.7109375" style="149" customWidth="1"/>
    <col min="15927" max="15936" width="5.7109375" style="149" customWidth="1"/>
    <col min="15937" max="16088" width="9.140625" style="149"/>
    <col min="16089" max="16089" width="13.28515625" style="149" customWidth="1"/>
    <col min="16090" max="16090" width="36" style="149" customWidth="1"/>
    <col min="16091" max="16091" width="15.85546875" style="149" customWidth="1"/>
    <col min="16092" max="16092" width="20.140625" style="149" customWidth="1"/>
    <col min="16093" max="16093" width="25.140625" style="149" customWidth="1"/>
    <col min="16094" max="16094" width="21.5703125" style="149" customWidth="1"/>
    <col min="16095" max="16095" width="10.5703125" style="149" customWidth="1"/>
    <col min="16096" max="16100" width="6.5703125" style="149" customWidth="1"/>
    <col min="16101" max="16101" width="22.85546875" style="149" customWidth="1"/>
    <col min="16102" max="16102" width="10" style="149" customWidth="1"/>
    <col min="16103" max="16106" width="6.85546875" style="149" customWidth="1"/>
    <col min="16107" max="16107" width="7.5703125" style="149" customWidth="1"/>
    <col min="16108" max="16108" width="20.140625" style="149" customWidth="1"/>
    <col min="16109" max="16109" width="10" style="149" customWidth="1"/>
    <col min="16110" max="16113" width="6.85546875" style="149" customWidth="1"/>
    <col min="16114" max="16114" width="7.28515625" style="149" customWidth="1"/>
    <col min="16115" max="16115" width="22.85546875" style="149" customWidth="1"/>
    <col min="16116" max="16116" width="10" style="149" customWidth="1"/>
    <col min="16117" max="16120" width="6.85546875" style="149" customWidth="1"/>
    <col min="16121" max="16121" width="7.5703125" style="149" customWidth="1"/>
    <col min="16122" max="16122" width="20.140625" style="149" customWidth="1"/>
    <col min="16123" max="16123" width="8.7109375" style="149" customWidth="1"/>
    <col min="16124" max="16127" width="6.85546875" style="149" customWidth="1"/>
    <col min="16128" max="16128" width="10.85546875" style="149" customWidth="1"/>
    <col min="16129" max="16129" width="20.85546875" style="149" customWidth="1"/>
    <col min="16130" max="16142" width="9.140625" style="149" customWidth="1"/>
    <col min="16143" max="16143" width="20.42578125" style="149" customWidth="1"/>
    <col min="16144" max="16144" width="11.85546875" style="149" customWidth="1"/>
    <col min="16145" max="16148" width="6.85546875" style="149" customWidth="1"/>
    <col min="16149" max="16149" width="8.140625" style="149" customWidth="1"/>
    <col min="16150" max="16150" width="13.7109375" style="149" customWidth="1"/>
    <col min="16151" max="16151" width="10.7109375" style="149" customWidth="1"/>
    <col min="16152" max="16155" width="6.85546875" style="149" customWidth="1"/>
    <col min="16156" max="16156" width="7.140625" style="149" customWidth="1"/>
    <col min="16157" max="16157" width="21.42578125" style="149" customWidth="1"/>
    <col min="16158" max="16163" width="8.5703125" style="149" customWidth="1"/>
    <col min="16164" max="16164" width="16.7109375" style="149" customWidth="1"/>
    <col min="16165" max="16169" width="8.5703125" style="149" customWidth="1"/>
    <col min="16170" max="16170" width="13.7109375" style="149" customWidth="1"/>
    <col min="16171" max="16171" width="19" style="149" customWidth="1"/>
    <col min="16172" max="16172" width="4.7109375" style="149" customWidth="1"/>
    <col min="16173" max="16173" width="4.28515625" style="149" customWidth="1"/>
    <col min="16174" max="16174" width="4.42578125" style="149" customWidth="1"/>
    <col min="16175" max="16175" width="5.140625" style="149" customWidth="1"/>
    <col min="16176" max="16176" width="5.7109375" style="149" customWidth="1"/>
    <col min="16177" max="16177" width="6.28515625" style="149" customWidth="1"/>
    <col min="16178" max="16178" width="6.5703125" style="149" customWidth="1"/>
    <col min="16179" max="16179" width="6.28515625" style="149" customWidth="1"/>
    <col min="16180" max="16181" width="5.7109375" style="149" customWidth="1"/>
    <col min="16182" max="16182" width="14.7109375" style="149" customWidth="1"/>
    <col min="16183" max="16192" width="5.7109375" style="149" customWidth="1"/>
    <col min="16193" max="16384" width="9.140625" style="149"/>
  </cols>
  <sheetData>
    <row r="1" spans="1:57" ht="18.75" x14ac:dyDescent="0.25">
      <c r="K1" s="151"/>
      <c r="L1" s="151"/>
      <c r="AJ1" s="152"/>
      <c r="AR1" s="152" t="s">
        <v>234</v>
      </c>
    </row>
    <row r="2" spans="1:57" ht="18.75" x14ac:dyDescent="0.25">
      <c r="K2" s="151"/>
      <c r="L2" s="151"/>
      <c r="AJ2" s="152"/>
      <c r="AR2" s="212" t="s">
        <v>540</v>
      </c>
    </row>
    <row r="3" spans="1:57" ht="18.75" x14ac:dyDescent="0.25">
      <c r="K3" s="151"/>
      <c r="L3" s="151"/>
      <c r="AJ3" s="152"/>
      <c r="AR3" s="152"/>
    </row>
    <row r="4" spans="1:57" x14ac:dyDescent="0.25">
      <c r="A4" s="290" t="s">
        <v>235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290"/>
      <c r="Z4" s="290"/>
      <c r="AA4" s="290"/>
      <c r="AB4" s="290"/>
      <c r="AC4" s="290"/>
      <c r="AD4" s="290"/>
      <c r="AE4" s="290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0"/>
      <c r="AQ4" s="290"/>
      <c r="AR4" s="290"/>
    </row>
    <row r="5" spans="1:57" x14ac:dyDescent="0.25">
      <c r="A5" s="282"/>
      <c r="B5" s="282"/>
      <c r="C5" s="282"/>
      <c r="D5" s="282"/>
      <c r="E5" s="291"/>
      <c r="F5" s="291"/>
      <c r="G5" s="291"/>
      <c r="H5" s="291"/>
      <c r="I5" s="291"/>
      <c r="J5" s="291"/>
      <c r="K5" s="291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</row>
    <row r="6" spans="1:57" ht="18.75" x14ac:dyDescent="0.25">
      <c r="A6" s="292" t="s">
        <v>236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</row>
    <row r="7" spans="1:57" x14ac:dyDescent="0.25">
      <c r="A7" s="293"/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H7" s="293"/>
      <c r="AI7" s="293"/>
      <c r="AJ7" s="293"/>
      <c r="AK7" s="293"/>
      <c r="AL7" s="293"/>
      <c r="AM7" s="293"/>
      <c r="AN7" s="293"/>
      <c r="AO7" s="293"/>
      <c r="AP7" s="293"/>
      <c r="AQ7" s="293"/>
      <c r="AR7" s="205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</row>
    <row r="8" spans="1:57" ht="18.75" x14ac:dyDescent="0.3">
      <c r="A8" s="294" t="s">
        <v>3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4"/>
      <c r="AR8" s="294"/>
    </row>
    <row r="9" spans="1:57" ht="18.75" x14ac:dyDescent="0.3">
      <c r="A9" s="289" t="s">
        <v>4</v>
      </c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  <c r="AD9" s="289"/>
      <c r="AE9" s="289"/>
      <c r="AF9" s="289"/>
      <c r="AG9" s="289"/>
      <c r="AH9" s="289"/>
      <c r="AI9" s="289"/>
      <c r="AJ9" s="289"/>
      <c r="AK9" s="289"/>
      <c r="AL9" s="289"/>
      <c r="AM9" s="289"/>
      <c r="AN9" s="289"/>
      <c r="AO9" s="289"/>
      <c r="AP9" s="289"/>
      <c r="AQ9" s="289"/>
      <c r="AR9" s="289"/>
    </row>
    <row r="10" spans="1:57" x14ac:dyDescent="0.25">
      <c r="A10" s="282"/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</row>
    <row r="11" spans="1:57" x14ac:dyDescent="0.25">
      <c r="A11" s="283"/>
      <c r="B11" s="283"/>
      <c r="C11" s="283"/>
      <c r="D11" s="283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4"/>
      <c r="V11" s="284"/>
      <c r="W11" s="284"/>
      <c r="X11" s="284"/>
      <c r="Y11" s="284"/>
      <c r="Z11" s="284"/>
      <c r="AA11" s="284"/>
      <c r="AB11" s="284"/>
      <c r="AC11" s="285"/>
      <c r="AD11" s="285"/>
      <c r="AE11" s="285"/>
      <c r="AF11" s="285"/>
      <c r="AG11" s="285"/>
      <c r="AH11" s="285"/>
      <c r="AI11" s="285"/>
      <c r="AJ11" s="285"/>
      <c r="AK11" s="285"/>
      <c r="AL11" s="285"/>
      <c r="AM11" s="285"/>
      <c r="AN11" s="285"/>
      <c r="AO11" s="285"/>
      <c r="AP11" s="285"/>
      <c r="AQ11" s="203"/>
      <c r="AR11" s="203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</row>
    <row r="12" spans="1:57" x14ac:dyDescent="0.25">
      <c r="A12" s="286" t="s">
        <v>5</v>
      </c>
      <c r="B12" s="286" t="s">
        <v>6</v>
      </c>
      <c r="C12" s="286" t="s">
        <v>200</v>
      </c>
      <c r="D12" s="286" t="s">
        <v>237</v>
      </c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279"/>
      <c r="AJ12" s="280"/>
      <c r="AK12" s="281" t="s">
        <v>238</v>
      </c>
      <c r="AL12" s="281"/>
      <c r="AM12" s="281"/>
      <c r="AN12" s="281"/>
      <c r="AO12" s="281"/>
      <c r="AP12" s="281"/>
      <c r="AQ12" s="281"/>
      <c r="AR12" s="281"/>
      <c r="AS12" s="17"/>
      <c r="AT12" s="17"/>
      <c r="AU12" s="17"/>
      <c r="AV12" s="17"/>
      <c r="AW12" s="17"/>
      <c r="AX12" s="17"/>
      <c r="AY12" s="17"/>
      <c r="AZ12" s="17"/>
      <c r="BA12" s="17"/>
      <c r="BB12" s="17"/>
    </row>
    <row r="13" spans="1:57" x14ac:dyDescent="0.25">
      <c r="A13" s="287"/>
      <c r="B13" s="287"/>
      <c r="C13" s="287"/>
      <c r="D13" s="287"/>
      <c r="E13" s="281">
        <v>2025</v>
      </c>
      <c r="F13" s="281"/>
      <c r="G13" s="281"/>
      <c r="H13" s="281"/>
      <c r="I13" s="281"/>
      <c r="J13" s="281"/>
      <c r="K13" s="281"/>
      <c r="L13" s="281"/>
      <c r="M13" s="281">
        <v>2026</v>
      </c>
      <c r="N13" s="281"/>
      <c r="O13" s="281"/>
      <c r="P13" s="281"/>
      <c r="Q13" s="281"/>
      <c r="R13" s="281"/>
      <c r="S13" s="281"/>
      <c r="T13" s="281"/>
      <c r="U13" s="281">
        <v>2027</v>
      </c>
      <c r="V13" s="281"/>
      <c r="W13" s="281"/>
      <c r="X13" s="281"/>
      <c r="Y13" s="281"/>
      <c r="Z13" s="281"/>
      <c r="AA13" s="281"/>
      <c r="AB13" s="281"/>
      <c r="AC13" s="281">
        <v>2028</v>
      </c>
      <c r="AD13" s="281"/>
      <c r="AE13" s="281"/>
      <c r="AF13" s="281"/>
      <c r="AG13" s="281"/>
      <c r="AH13" s="281"/>
      <c r="AI13" s="281"/>
      <c r="AJ13" s="281"/>
      <c r="AK13" s="281"/>
      <c r="AL13" s="281"/>
      <c r="AM13" s="281"/>
      <c r="AN13" s="281"/>
      <c r="AO13" s="281"/>
      <c r="AP13" s="281"/>
      <c r="AQ13" s="281"/>
      <c r="AR13" s="281"/>
    </row>
    <row r="14" spans="1:57" x14ac:dyDescent="0.25">
      <c r="A14" s="287"/>
      <c r="B14" s="287"/>
      <c r="C14" s="287"/>
      <c r="D14" s="288"/>
      <c r="E14" s="277" t="s">
        <v>13</v>
      </c>
      <c r="F14" s="277"/>
      <c r="G14" s="277"/>
      <c r="H14" s="277"/>
      <c r="I14" s="277"/>
      <c r="J14" s="277"/>
      <c r="K14" s="277"/>
      <c r="L14" s="277"/>
      <c r="M14" s="277" t="s">
        <v>13</v>
      </c>
      <c r="N14" s="277"/>
      <c r="O14" s="277"/>
      <c r="P14" s="277"/>
      <c r="Q14" s="277"/>
      <c r="R14" s="277"/>
      <c r="S14" s="277"/>
      <c r="T14" s="277"/>
      <c r="U14" s="277" t="s">
        <v>13</v>
      </c>
      <c r="V14" s="277"/>
      <c r="W14" s="277"/>
      <c r="X14" s="277"/>
      <c r="Y14" s="277"/>
      <c r="Z14" s="277"/>
      <c r="AA14" s="277"/>
      <c r="AB14" s="277"/>
      <c r="AC14" s="277" t="s">
        <v>13</v>
      </c>
      <c r="AD14" s="277"/>
      <c r="AE14" s="277"/>
      <c r="AF14" s="277"/>
      <c r="AG14" s="277"/>
      <c r="AH14" s="277"/>
      <c r="AI14" s="277"/>
      <c r="AJ14" s="277"/>
      <c r="AK14" s="277" t="s">
        <v>13</v>
      </c>
      <c r="AL14" s="277"/>
      <c r="AM14" s="277"/>
      <c r="AN14" s="277"/>
      <c r="AO14" s="277"/>
      <c r="AP14" s="277"/>
      <c r="AQ14" s="277"/>
      <c r="AR14" s="277"/>
    </row>
    <row r="15" spans="1:57" ht="31.5" x14ac:dyDescent="0.25">
      <c r="A15" s="287"/>
      <c r="B15" s="287"/>
      <c r="C15" s="287"/>
      <c r="D15" s="277" t="s">
        <v>13</v>
      </c>
      <c r="E15" s="201" t="s">
        <v>239</v>
      </c>
      <c r="F15" s="278" t="s">
        <v>240</v>
      </c>
      <c r="G15" s="279"/>
      <c r="H15" s="279"/>
      <c r="I15" s="279"/>
      <c r="J15" s="279"/>
      <c r="K15" s="279"/>
      <c r="L15" s="280"/>
      <c r="M15" s="201" t="s">
        <v>239</v>
      </c>
      <c r="N15" s="278" t="s">
        <v>240</v>
      </c>
      <c r="O15" s="279"/>
      <c r="P15" s="279"/>
      <c r="Q15" s="279"/>
      <c r="R15" s="279"/>
      <c r="S15" s="279"/>
      <c r="T15" s="280"/>
      <c r="U15" s="201" t="s">
        <v>239</v>
      </c>
      <c r="V15" s="278" t="s">
        <v>240</v>
      </c>
      <c r="W15" s="279"/>
      <c r="X15" s="279"/>
      <c r="Y15" s="279"/>
      <c r="Z15" s="279"/>
      <c r="AA15" s="279"/>
      <c r="AB15" s="280"/>
      <c r="AC15" s="201" t="s">
        <v>239</v>
      </c>
      <c r="AD15" s="281" t="s">
        <v>240</v>
      </c>
      <c r="AE15" s="281"/>
      <c r="AF15" s="281"/>
      <c r="AG15" s="281"/>
      <c r="AH15" s="281"/>
      <c r="AI15" s="281"/>
      <c r="AJ15" s="281"/>
      <c r="AK15" s="201" t="s">
        <v>239</v>
      </c>
      <c r="AL15" s="281" t="s">
        <v>240</v>
      </c>
      <c r="AM15" s="281"/>
      <c r="AN15" s="281"/>
      <c r="AO15" s="281"/>
      <c r="AP15" s="281"/>
      <c r="AQ15" s="281"/>
      <c r="AR15" s="281"/>
    </row>
    <row r="16" spans="1:57" ht="68.25" x14ac:dyDescent="0.25">
      <c r="A16" s="288"/>
      <c r="B16" s="288"/>
      <c r="C16" s="288"/>
      <c r="D16" s="277"/>
      <c r="E16" s="156" t="s">
        <v>241</v>
      </c>
      <c r="F16" s="156" t="s">
        <v>241</v>
      </c>
      <c r="G16" s="18" t="s">
        <v>242</v>
      </c>
      <c r="H16" s="18" t="s">
        <v>243</v>
      </c>
      <c r="I16" s="18" t="s">
        <v>244</v>
      </c>
      <c r="J16" s="18" t="s">
        <v>245</v>
      </c>
      <c r="K16" s="18" t="s">
        <v>246</v>
      </c>
      <c r="L16" s="18" t="s">
        <v>247</v>
      </c>
      <c r="M16" s="156" t="s">
        <v>241</v>
      </c>
      <c r="N16" s="156" t="s">
        <v>241</v>
      </c>
      <c r="O16" s="18" t="s">
        <v>242</v>
      </c>
      <c r="P16" s="18" t="s">
        <v>243</v>
      </c>
      <c r="Q16" s="18" t="s">
        <v>244</v>
      </c>
      <c r="R16" s="18" t="s">
        <v>245</v>
      </c>
      <c r="S16" s="18" t="s">
        <v>246</v>
      </c>
      <c r="T16" s="18" t="s">
        <v>247</v>
      </c>
      <c r="U16" s="156" t="s">
        <v>241</v>
      </c>
      <c r="V16" s="156" t="s">
        <v>241</v>
      </c>
      <c r="W16" s="18" t="s">
        <v>242</v>
      </c>
      <c r="X16" s="18" t="s">
        <v>243</v>
      </c>
      <c r="Y16" s="18" t="s">
        <v>244</v>
      </c>
      <c r="Z16" s="18" t="s">
        <v>245</v>
      </c>
      <c r="AA16" s="18" t="s">
        <v>246</v>
      </c>
      <c r="AB16" s="18" t="s">
        <v>247</v>
      </c>
      <c r="AC16" s="156" t="s">
        <v>241</v>
      </c>
      <c r="AD16" s="156" t="s">
        <v>241</v>
      </c>
      <c r="AE16" s="18" t="s">
        <v>242</v>
      </c>
      <c r="AF16" s="18" t="s">
        <v>243</v>
      </c>
      <c r="AG16" s="18" t="s">
        <v>244</v>
      </c>
      <c r="AH16" s="18" t="s">
        <v>245</v>
      </c>
      <c r="AI16" s="18" t="s">
        <v>246</v>
      </c>
      <c r="AJ16" s="18" t="s">
        <v>247</v>
      </c>
      <c r="AK16" s="156" t="s">
        <v>241</v>
      </c>
      <c r="AL16" s="156" t="s">
        <v>241</v>
      </c>
      <c r="AM16" s="18" t="s">
        <v>242</v>
      </c>
      <c r="AN16" s="18" t="s">
        <v>243</v>
      </c>
      <c r="AO16" s="18" t="s">
        <v>244</v>
      </c>
      <c r="AP16" s="18" t="s">
        <v>245</v>
      </c>
      <c r="AQ16" s="18" t="s">
        <v>246</v>
      </c>
      <c r="AR16" s="18" t="s">
        <v>247</v>
      </c>
    </row>
    <row r="17" spans="1:44" x14ac:dyDescent="0.25">
      <c r="A17" s="202">
        <v>1</v>
      </c>
      <c r="B17" s="202">
        <v>2</v>
      </c>
      <c r="C17" s="202">
        <v>3</v>
      </c>
      <c r="D17" s="202">
        <v>4</v>
      </c>
      <c r="E17" s="19" t="s">
        <v>262</v>
      </c>
      <c r="F17" s="19" t="s">
        <v>263</v>
      </c>
      <c r="G17" s="19" t="s">
        <v>264</v>
      </c>
      <c r="H17" s="19" t="s">
        <v>265</v>
      </c>
      <c r="I17" s="19" t="s">
        <v>266</v>
      </c>
      <c r="J17" s="19" t="s">
        <v>267</v>
      </c>
      <c r="K17" s="19" t="s">
        <v>268</v>
      </c>
      <c r="L17" s="19" t="s">
        <v>269</v>
      </c>
      <c r="M17" s="19" t="s">
        <v>270</v>
      </c>
      <c r="N17" s="19" t="s">
        <v>271</v>
      </c>
      <c r="O17" s="19" t="s">
        <v>272</v>
      </c>
      <c r="P17" s="19" t="s">
        <v>273</v>
      </c>
      <c r="Q17" s="19" t="s">
        <v>274</v>
      </c>
      <c r="R17" s="19" t="s">
        <v>275</v>
      </c>
      <c r="S17" s="19" t="s">
        <v>276</v>
      </c>
      <c r="T17" s="19" t="s">
        <v>277</v>
      </c>
      <c r="U17" s="19" t="s">
        <v>278</v>
      </c>
      <c r="V17" s="19" t="s">
        <v>279</v>
      </c>
      <c r="W17" s="19" t="s">
        <v>280</v>
      </c>
      <c r="X17" s="19" t="s">
        <v>281</v>
      </c>
      <c r="Y17" s="19" t="s">
        <v>282</v>
      </c>
      <c r="Z17" s="19" t="s">
        <v>283</v>
      </c>
      <c r="AA17" s="19" t="s">
        <v>284</v>
      </c>
      <c r="AB17" s="19" t="s">
        <v>285</v>
      </c>
      <c r="AC17" s="19" t="s">
        <v>286</v>
      </c>
      <c r="AD17" s="19" t="s">
        <v>287</v>
      </c>
      <c r="AE17" s="19" t="s">
        <v>288</v>
      </c>
      <c r="AF17" s="19" t="s">
        <v>289</v>
      </c>
      <c r="AG17" s="19" t="s">
        <v>290</v>
      </c>
      <c r="AH17" s="19" t="s">
        <v>291</v>
      </c>
      <c r="AI17" s="19" t="s">
        <v>292</v>
      </c>
      <c r="AJ17" s="19" t="s">
        <v>293</v>
      </c>
      <c r="AK17" s="19" t="s">
        <v>294</v>
      </c>
      <c r="AL17" s="19" t="s">
        <v>295</v>
      </c>
      <c r="AM17" s="19" t="s">
        <v>296</v>
      </c>
      <c r="AN17" s="19" t="s">
        <v>297</v>
      </c>
      <c r="AO17" s="19" t="s">
        <v>298</v>
      </c>
      <c r="AP17" s="19" t="s">
        <v>299</v>
      </c>
      <c r="AQ17" s="19" t="s">
        <v>300</v>
      </c>
      <c r="AR17" s="19" t="s">
        <v>301</v>
      </c>
    </row>
    <row r="18" spans="1:44" x14ac:dyDescent="0.25">
      <c r="A18" s="157">
        <v>0</v>
      </c>
      <c r="B18" s="158" t="s">
        <v>22</v>
      </c>
      <c r="C18" s="157" t="s">
        <v>23</v>
      </c>
      <c r="D18" s="4">
        <v>1311.67414581</v>
      </c>
      <c r="E18" s="159">
        <v>0</v>
      </c>
      <c r="F18" s="159">
        <v>263.64354717999998</v>
      </c>
      <c r="G18" s="159">
        <v>0</v>
      </c>
      <c r="H18" s="159">
        <v>0</v>
      </c>
      <c r="I18" s="159">
        <v>0</v>
      </c>
      <c r="J18" s="159">
        <v>0</v>
      </c>
      <c r="K18" s="159">
        <v>36</v>
      </c>
      <c r="L18" s="159">
        <v>0</v>
      </c>
      <c r="M18" s="159">
        <v>0</v>
      </c>
      <c r="N18" s="159">
        <v>145.33426644000002</v>
      </c>
      <c r="O18" s="159">
        <v>0</v>
      </c>
      <c r="P18" s="159">
        <v>0</v>
      </c>
      <c r="Q18" s="159">
        <v>0</v>
      </c>
      <c r="R18" s="159">
        <v>0</v>
      </c>
      <c r="S18" s="159">
        <v>47</v>
      </c>
      <c r="T18" s="159">
        <v>0</v>
      </c>
      <c r="U18" s="159">
        <v>0</v>
      </c>
      <c r="V18" s="159">
        <v>655.24962321666669</v>
      </c>
      <c r="W18" s="159">
        <v>0</v>
      </c>
      <c r="X18" s="159">
        <v>0</v>
      </c>
      <c r="Y18" s="159">
        <v>0</v>
      </c>
      <c r="Z18" s="159">
        <v>8</v>
      </c>
      <c r="AA18" s="159">
        <v>2</v>
      </c>
      <c r="AB18" s="159">
        <v>0</v>
      </c>
      <c r="AC18" s="159">
        <v>0</v>
      </c>
      <c r="AD18" s="159">
        <v>300</v>
      </c>
      <c r="AE18" s="159">
        <v>0</v>
      </c>
      <c r="AF18" s="159">
        <v>0</v>
      </c>
      <c r="AG18" s="159">
        <v>0</v>
      </c>
      <c r="AH18" s="159">
        <v>0</v>
      </c>
      <c r="AI18" s="159">
        <v>96</v>
      </c>
      <c r="AJ18" s="159">
        <v>0</v>
      </c>
      <c r="AK18" s="159">
        <f t="shared" ref="AK18:AK81" si="0">+SUM(E18,M18,U18,AC18)</f>
        <v>0</v>
      </c>
      <c r="AL18" s="159">
        <f t="shared" ref="AL18:AL81" si="1">+SUM(F18,N18,V18,AD18)</f>
        <v>1364.2274368366666</v>
      </c>
      <c r="AM18" s="159">
        <f t="shared" ref="AM18:AM81" si="2">+SUM(G18,O18,W18,AE18)</f>
        <v>0</v>
      </c>
      <c r="AN18" s="159">
        <f t="shared" ref="AN18:AN81" si="3">+SUM(H18,P18,X18,AF18)</f>
        <v>0</v>
      </c>
      <c r="AO18" s="159">
        <f t="shared" ref="AO18:AO81" si="4">+SUM(I18,Q18,Y18,AG18)</f>
        <v>0</v>
      </c>
      <c r="AP18" s="159">
        <f t="shared" ref="AP18:AP81" si="5">+SUM(J18,R18,Z18,AH18)</f>
        <v>8</v>
      </c>
      <c r="AQ18" s="159">
        <f t="shared" ref="AQ18:AQ81" si="6">+SUM(K18,S18,AA18,AI18)</f>
        <v>181</v>
      </c>
      <c r="AR18" s="159">
        <f t="shared" ref="AR18:AR81" si="7">+SUM(L18,T18,AB18,AJ18)</f>
        <v>0</v>
      </c>
    </row>
    <row r="19" spans="1:44" x14ac:dyDescent="0.25">
      <c r="A19" s="157" t="s">
        <v>25</v>
      </c>
      <c r="B19" s="158" t="s">
        <v>26</v>
      </c>
      <c r="C19" s="157" t="s">
        <v>23</v>
      </c>
      <c r="D19" s="4">
        <v>77.983649260000007</v>
      </c>
      <c r="E19" s="159">
        <v>0</v>
      </c>
      <c r="F19" s="159">
        <v>0</v>
      </c>
      <c r="G19" s="159">
        <v>0</v>
      </c>
      <c r="H19" s="159">
        <v>0</v>
      </c>
      <c r="I19" s="159">
        <v>0</v>
      </c>
      <c r="J19" s="159">
        <v>0</v>
      </c>
      <c r="K19" s="159">
        <v>0</v>
      </c>
      <c r="L19" s="159">
        <v>0</v>
      </c>
      <c r="M19" s="159">
        <v>0</v>
      </c>
      <c r="N19" s="159">
        <v>77.983649260000007</v>
      </c>
      <c r="O19" s="159">
        <v>0</v>
      </c>
      <c r="P19" s="159">
        <v>0</v>
      </c>
      <c r="Q19" s="159">
        <v>0</v>
      </c>
      <c r="R19" s="159">
        <v>0</v>
      </c>
      <c r="S19" s="159">
        <v>1</v>
      </c>
      <c r="T19" s="159">
        <v>0</v>
      </c>
      <c r="U19" s="159">
        <v>0</v>
      </c>
      <c r="V19" s="159">
        <v>0</v>
      </c>
      <c r="W19" s="159">
        <v>0</v>
      </c>
      <c r="X19" s="159">
        <v>0</v>
      </c>
      <c r="Y19" s="159">
        <v>0</v>
      </c>
      <c r="Z19" s="159">
        <v>8</v>
      </c>
      <c r="AA19" s="159">
        <v>0</v>
      </c>
      <c r="AB19" s="159">
        <v>0</v>
      </c>
      <c r="AC19" s="159">
        <v>0</v>
      </c>
      <c r="AD19" s="159">
        <v>0</v>
      </c>
      <c r="AE19" s="159">
        <v>0</v>
      </c>
      <c r="AF19" s="159">
        <v>0</v>
      </c>
      <c r="AG19" s="159">
        <v>0</v>
      </c>
      <c r="AH19" s="159">
        <v>0</v>
      </c>
      <c r="AI19" s="159">
        <v>0</v>
      </c>
      <c r="AJ19" s="159">
        <v>0</v>
      </c>
      <c r="AK19" s="159">
        <f t="shared" si="0"/>
        <v>0</v>
      </c>
      <c r="AL19" s="159">
        <f t="shared" si="1"/>
        <v>77.983649260000007</v>
      </c>
      <c r="AM19" s="159">
        <f t="shared" si="2"/>
        <v>0</v>
      </c>
      <c r="AN19" s="159">
        <f t="shared" si="3"/>
        <v>0</v>
      </c>
      <c r="AO19" s="159">
        <f t="shared" si="4"/>
        <v>0</v>
      </c>
      <c r="AP19" s="159">
        <f t="shared" si="5"/>
        <v>8</v>
      </c>
      <c r="AQ19" s="159">
        <f t="shared" si="6"/>
        <v>1</v>
      </c>
      <c r="AR19" s="159">
        <f t="shared" si="7"/>
        <v>0</v>
      </c>
    </row>
    <row r="20" spans="1:44" ht="31.5" x14ac:dyDescent="0.25">
      <c r="A20" s="157" t="s">
        <v>27</v>
      </c>
      <c r="B20" s="158" t="s">
        <v>28</v>
      </c>
      <c r="C20" s="157" t="s">
        <v>23</v>
      </c>
      <c r="D20" s="4">
        <v>785.55469472666664</v>
      </c>
      <c r="E20" s="159">
        <v>0</v>
      </c>
      <c r="F20" s="159">
        <v>10.97446718</v>
      </c>
      <c r="G20" s="159">
        <v>0</v>
      </c>
      <c r="H20" s="159">
        <v>0</v>
      </c>
      <c r="I20" s="159">
        <v>0</v>
      </c>
      <c r="J20" s="159">
        <v>0</v>
      </c>
      <c r="K20" s="159">
        <v>7</v>
      </c>
      <c r="L20" s="159">
        <v>0</v>
      </c>
      <c r="M20" s="159">
        <v>0</v>
      </c>
      <c r="N20" s="159">
        <v>40.824467179999999</v>
      </c>
      <c r="O20" s="159">
        <v>0</v>
      </c>
      <c r="P20" s="159">
        <v>0</v>
      </c>
      <c r="Q20" s="159">
        <v>0</v>
      </c>
      <c r="R20" s="159">
        <v>0</v>
      </c>
      <c r="S20" s="159">
        <v>15</v>
      </c>
      <c r="T20" s="159">
        <v>0</v>
      </c>
      <c r="U20" s="159">
        <v>0</v>
      </c>
      <c r="V20" s="159">
        <v>646.05795654999997</v>
      </c>
      <c r="W20" s="159">
        <v>0</v>
      </c>
      <c r="X20" s="159">
        <v>0</v>
      </c>
      <c r="Y20" s="159">
        <v>0</v>
      </c>
      <c r="Z20" s="159">
        <v>0</v>
      </c>
      <c r="AA20" s="159">
        <v>1</v>
      </c>
      <c r="AB20" s="159">
        <v>0</v>
      </c>
      <c r="AC20" s="159">
        <v>0</v>
      </c>
      <c r="AD20" s="159">
        <v>0</v>
      </c>
      <c r="AE20" s="159">
        <v>0</v>
      </c>
      <c r="AF20" s="159">
        <v>0</v>
      </c>
      <c r="AG20" s="159">
        <v>0</v>
      </c>
      <c r="AH20" s="159">
        <v>0</v>
      </c>
      <c r="AI20" s="159">
        <v>0</v>
      </c>
      <c r="AJ20" s="159">
        <v>0</v>
      </c>
      <c r="AK20" s="159">
        <f t="shared" si="0"/>
        <v>0</v>
      </c>
      <c r="AL20" s="159">
        <f t="shared" si="1"/>
        <v>697.85689090999995</v>
      </c>
      <c r="AM20" s="159">
        <f t="shared" si="2"/>
        <v>0</v>
      </c>
      <c r="AN20" s="159">
        <f t="shared" si="3"/>
        <v>0</v>
      </c>
      <c r="AO20" s="159">
        <f t="shared" si="4"/>
        <v>0</v>
      </c>
      <c r="AP20" s="159">
        <f t="shared" si="5"/>
        <v>0</v>
      </c>
      <c r="AQ20" s="159">
        <f t="shared" si="6"/>
        <v>23</v>
      </c>
      <c r="AR20" s="159">
        <f t="shared" si="7"/>
        <v>0</v>
      </c>
    </row>
    <row r="21" spans="1:44" ht="47.25" x14ac:dyDescent="0.25">
      <c r="A21" s="157" t="s">
        <v>29</v>
      </c>
      <c r="B21" s="158" t="s">
        <v>30</v>
      </c>
      <c r="C21" s="157" t="s">
        <v>23</v>
      </c>
      <c r="D21" s="4" t="s">
        <v>24</v>
      </c>
      <c r="E21" s="159" t="s">
        <v>24</v>
      </c>
      <c r="F21" s="159" t="s">
        <v>24</v>
      </c>
      <c r="G21" s="159" t="s">
        <v>24</v>
      </c>
      <c r="H21" s="159" t="s">
        <v>24</v>
      </c>
      <c r="I21" s="159" t="s">
        <v>24</v>
      </c>
      <c r="J21" s="159" t="s">
        <v>24</v>
      </c>
      <c r="K21" s="159" t="s">
        <v>24</v>
      </c>
      <c r="L21" s="159" t="s">
        <v>24</v>
      </c>
      <c r="M21" s="159" t="s">
        <v>24</v>
      </c>
      <c r="N21" s="159" t="s">
        <v>24</v>
      </c>
      <c r="O21" s="159" t="s">
        <v>24</v>
      </c>
      <c r="P21" s="159" t="s">
        <v>24</v>
      </c>
      <c r="Q21" s="159" t="s">
        <v>24</v>
      </c>
      <c r="R21" s="159" t="s">
        <v>24</v>
      </c>
      <c r="S21" s="159" t="s">
        <v>24</v>
      </c>
      <c r="T21" s="159" t="s">
        <v>24</v>
      </c>
      <c r="U21" s="159" t="s">
        <v>24</v>
      </c>
      <c r="V21" s="159" t="s">
        <v>24</v>
      </c>
      <c r="W21" s="159" t="s">
        <v>24</v>
      </c>
      <c r="X21" s="159" t="s">
        <v>24</v>
      </c>
      <c r="Y21" s="159" t="s">
        <v>24</v>
      </c>
      <c r="Z21" s="159" t="s">
        <v>24</v>
      </c>
      <c r="AA21" s="159" t="s">
        <v>24</v>
      </c>
      <c r="AB21" s="159" t="s">
        <v>24</v>
      </c>
      <c r="AC21" s="159" t="s">
        <v>24</v>
      </c>
      <c r="AD21" s="159" t="s">
        <v>24</v>
      </c>
      <c r="AE21" s="159" t="s">
        <v>24</v>
      </c>
      <c r="AF21" s="159" t="s">
        <v>24</v>
      </c>
      <c r="AG21" s="159" t="s">
        <v>24</v>
      </c>
      <c r="AH21" s="159" t="s">
        <v>24</v>
      </c>
      <c r="AI21" s="159" t="s">
        <v>24</v>
      </c>
      <c r="AJ21" s="159" t="s">
        <v>24</v>
      </c>
      <c r="AK21" s="159">
        <f t="shared" si="0"/>
        <v>0</v>
      </c>
      <c r="AL21" s="159">
        <f t="shared" si="1"/>
        <v>0</v>
      </c>
      <c r="AM21" s="159">
        <f t="shared" si="2"/>
        <v>0</v>
      </c>
      <c r="AN21" s="159">
        <f t="shared" si="3"/>
        <v>0</v>
      </c>
      <c r="AO21" s="159">
        <f t="shared" si="4"/>
        <v>0</v>
      </c>
      <c r="AP21" s="159">
        <f t="shared" si="5"/>
        <v>0</v>
      </c>
      <c r="AQ21" s="159">
        <f t="shared" si="6"/>
        <v>0</v>
      </c>
      <c r="AR21" s="159">
        <f t="shared" si="7"/>
        <v>0</v>
      </c>
    </row>
    <row r="22" spans="1:44" ht="31.5" x14ac:dyDescent="0.25">
      <c r="A22" s="157" t="s">
        <v>31</v>
      </c>
      <c r="B22" s="158" t="s">
        <v>32</v>
      </c>
      <c r="C22" s="157" t="s">
        <v>23</v>
      </c>
      <c r="D22" s="4" t="s">
        <v>24</v>
      </c>
      <c r="E22" s="159" t="s">
        <v>24</v>
      </c>
      <c r="F22" s="159" t="s">
        <v>24</v>
      </c>
      <c r="G22" s="159" t="s">
        <v>24</v>
      </c>
      <c r="H22" s="159" t="s">
        <v>24</v>
      </c>
      <c r="I22" s="159" t="s">
        <v>24</v>
      </c>
      <c r="J22" s="159" t="s">
        <v>24</v>
      </c>
      <c r="K22" s="159" t="s">
        <v>24</v>
      </c>
      <c r="L22" s="159" t="s">
        <v>24</v>
      </c>
      <c r="M22" s="159" t="s">
        <v>24</v>
      </c>
      <c r="N22" s="159" t="s">
        <v>24</v>
      </c>
      <c r="O22" s="159" t="s">
        <v>24</v>
      </c>
      <c r="P22" s="159" t="s">
        <v>24</v>
      </c>
      <c r="Q22" s="159" t="s">
        <v>24</v>
      </c>
      <c r="R22" s="159" t="s">
        <v>24</v>
      </c>
      <c r="S22" s="159" t="s">
        <v>24</v>
      </c>
      <c r="T22" s="159" t="s">
        <v>24</v>
      </c>
      <c r="U22" s="159" t="s">
        <v>24</v>
      </c>
      <c r="V22" s="159" t="s">
        <v>24</v>
      </c>
      <c r="W22" s="159" t="s">
        <v>24</v>
      </c>
      <c r="X22" s="159" t="s">
        <v>24</v>
      </c>
      <c r="Y22" s="159" t="s">
        <v>24</v>
      </c>
      <c r="Z22" s="159" t="s">
        <v>24</v>
      </c>
      <c r="AA22" s="159" t="s">
        <v>24</v>
      </c>
      <c r="AB22" s="159" t="s">
        <v>24</v>
      </c>
      <c r="AC22" s="159" t="s">
        <v>24</v>
      </c>
      <c r="AD22" s="159" t="s">
        <v>24</v>
      </c>
      <c r="AE22" s="159" t="s">
        <v>24</v>
      </c>
      <c r="AF22" s="159" t="s">
        <v>24</v>
      </c>
      <c r="AG22" s="159" t="s">
        <v>24</v>
      </c>
      <c r="AH22" s="159" t="s">
        <v>24</v>
      </c>
      <c r="AI22" s="159" t="s">
        <v>24</v>
      </c>
      <c r="AJ22" s="159" t="s">
        <v>24</v>
      </c>
      <c r="AK22" s="159">
        <f t="shared" si="0"/>
        <v>0</v>
      </c>
      <c r="AL22" s="159">
        <f t="shared" si="1"/>
        <v>0</v>
      </c>
      <c r="AM22" s="159">
        <f t="shared" si="2"/>
        <v>0</v>
      </c>
      <c r="AN22" s="159">
        <f t="shared" si="3"/>
        <v>0</v>
      </c>
      <c r="AO22" s="159">
        <f t="shared" si="4"/>
        <v>0</v>
      </c>
      <c r="AP22" s="159">
        <f t="shared" si="5"/>
        <v>0</v>
      </c>
      <c r="AQ22" s="159">
        <f t="shared" si="6"/>
        <v>0</v>
      </c>
      <c r="AR22" s="159">
        <f t="shared" si="7"/>
        <v>0</v>
      </c>
    </row>
    <row r="23" spans="1:44" ht="31.5" x14ac:dyDescent="0.25">
      <c r="A23" s="157" t="s">
        <v>33</v>
      </c>
      <c r="B23" s="158" t="s">
        <v>34</v>
      </c>
      <c r="C23" s="157" t="s">
        <v>23</v>
      </c>
      <c r="D23" s="4" t="s">
        <v>24</v>
      </c>
      <c r="E23" s="159" t="s">
        <v>24</v>
      </c>
      <c r="F23" s="159" t="s">
        <v>24</v>
      </c>
      <c r="G23" s="159" t="s">
        <v>24</v>
      </c>
      <c r="H23" s="159" t="s">
        <v>24</v>
      </c>
      <c r="I23" s="159" t="s">
        <v>24</v>
      </c>
      <c r="J23" s="159" t="s">
        <v>24</v>
      </c>
      <c r="K23" s="159" t="s">
        <v>24</v>
      </c>
      <c r="L23" s="159" t="s">
        <v>24</v>
      </c>
      <c r="M23" s="159" t="s">
        <v>24</v>
      </c>
      <c r="N23" s="159" t="s">
        <v>24</v>
      </c>
      <c r="O23" s="159" t="s">
        <v>24</v>
      </c>
      <c r="P23" s="159" t="s">
        <v>24</v>
      </c>
      <c r="Q23" s="159" t="s">
        <v>24</v>
      </c>
      <c r="R23" s="159" t="s">
        <v>24</v>
      </c>
      <c r="S23" s="159" t="s">
        <v>24</v>
      </c>
      <c r="T23" s="159" t="s">
        <v>24</v>
      </c>
      <c r="U23" s="159" t="s">
        <v>24</v>
      </c>
      <c r="V23" s="159" t="s">
        <v>24</v>
      </c>
      <c r="W23" s="159" t="s">
        <v>24</v>
      </c>
      <c r="X23" s="159" t="s">
        <v>24</v>
      </c>
      <c r="Y23" s="159" t="s">
        <v>24</v>
      </c>
      <c r="Z23" s="159" t="s">
        <v>24</v>
      </c>
      <c r="AA23" s="159" t="s">
        <v>24</v>
      </c>
      <c r="AB23" s="159" t="s">
        <v>24</v>
      </c>
      <c r="AC23" s="159" t="s">
        <v>24</v>
      </c>
      <c r="AD23" s="159" t="s">
        <v>24</v>
      </c>
      <c r="AE23" s="159" t="s">
        <v>24</v>
      </c>
      <c r="AF23" s="159" t="s">
        <v>24</v>
      </c>
      <c r="AG23" s="159" t="s">
        <v>24</v>
      </c>
      <c r="AH23" s="159" t="s">
        <v>24</v>
      </c>
      <c r="AI23" s="159" t="s">
        <v>24</v>
      </c>
      <c r="AJ23" s="159" t="s">
        <v>24</v>
      </c>
      <c r="AK23" s="159">
        <f t="shared" si="0"/>
        <v>0</v>
      </c>
      <c r="AL23" s="159">
        <f t="shared" si="1"/>
        <v>0</v>
      </c>
      <c r="AM23" s="159">
        <f t="shared" si="2"/>
        <v>0</v>
      </c>
      <c r="AN23" s="159">
        <f t="shared" si="3"/>
        <v>0</v>
      </c>
      <c r="AO23" s="159">
        <f t="shared" si="4"/>
        <v>0</v>
      </c>
      <c r="AP23" s="159">
        <f t="shared" si="5"/>
        <v>0</v>
      </c>
      <c r="AQ23" s="159">
        <f t="shared" si="6"/>
        <v>0</v>
      </c>
      <c r="AR23" s="159">
        <f t="shared" si="7"/>
        <v>0</v>
      </c>
    </row>
    <row r="24" spans="1:44" x14ac:dyDescent="0.25">
      <c r="A24" s="157" t="s">
        <v>35</v>
      </c>
      <c r="B24" s="158" t="s">
        <v>36</v>
      </c>
      <c r="C24" s="157" t="s">
        <v>23</v>
      </c>
      <c r="D24" s="4">
        <v>448.13580182333334</v>
      </c>
      <c r="E24" s="159">
        <v>0</v>
      </c>
      <c r="F24" s="159">
        <v>252.66908000000001</v>
      </c>
      <c r="G24" s="159">
        <v>0</v>
      </c>
      <c r="H24" s="159">
        <v>0</v>
      </c>
      <c r="I24" s="159">
        <v>0</v>
      </c>
      <c r="J24" s="159">
        <v>0</v>
      </c>
      <c r="K24" s="159">
        <v>29</v>
      </c>
      <c r="L24" s="159">
        <v>0</v>
      </c>
      <c r="M24" s="159">
        <v>0</v>
      </c>
      <c r="N24" s="159">
        <v>26.526150000000001</v>
      </c>
      <c r="O24" s="159">
        <v>0</v>
      </c>
      <c r="P24" s="159">
        <v>0</v>
      </c>
      <c r="Q24" s="159">
        <v>0</v>
      </c>
      <c r="R24" s="159">
        <v>0</v>
      </c>
      <c r="S24" s="159">
        <v>31</v>
      </c>
      <c r="T24" s="159">
        <v>0</v>
      </c>
      <c r="U24" s="159">
        <v>0</v>
      </c>
      <c r="V24" s="159">
        <v>9.1916666666666664</v>
      </c>
      <c r="W24" s="159">
        <v>0</v>
      </c>
      <c r="X24" s="159">
        <v>0</v>
      </c>
      <c r="Y24" s="159">
        <v>0</v>
      </c>
      <c r="Z24" s="159">
        <v>0</v>
      </c>
      <c r="AA24" s="159">
        <v>1</v>
      </c>
      <c r="AB24" s="159">
        <v>0</v>
      </c>
      <c r="AC24" s="159">
        <v>0</v>
      </c>
      <c r="AD24" s="159">
        <v>300</v>
      </c>
      <c r="AE24" s="159">
        <v>0</v>
      </c>
      <c r="AF24" s="159">
        <v>0</v>
      </c>
      <c r="AG24" s="159">
        <v>0</v>
      </c>
      <c r="AH24" s="159">
        <v>0</v>
      </c>
      <c r="AI24" s="159">
        <v>96</v>
      </c>
      <c r="AJ24" s="159">
        <v>0</v>
      </c>
      <c r="AK24" s="159">
        <f t="shared" si="0"/>
        <v>0</v>
      </c>
      <c r="AL24" s="159">
        <f t="shared" si="1"/>
        <v>588.38689666666664</v>
      </c>
      <c r="AM24" s="159">
        <f t="shared" si="2"/>
        <v>0</v>
      </c>
      <c r="AN24" s="159">
        <f t="shared" si="3"/>
        <v>0</v>
      </c>
      <c r="AO24" s="159">
        <f t="shared" si="4"/>
        <v>0</v>
      </c>
      <c r="AP24" s="159">
        <f t="shared" si="5"/>
        <v>0</v>
      </c>
      <c r="AQ24" s="159">
        <f t="shared" si="6"/>
        <v>157</v>
      </c>
      <c r="AR24" s="159">
        <f t="shared" si="7"/>
        <v>0</v>
      </c>
    </row>
    <row r="25" spans="1:44" x14ac:dyDescent="0.25">
      <c r="A25" s="157" t="s">
        <v>37</v>
      </c>
      <c r="B25" s="158" t="s">
        <v>38</v>
      </c>
      <c r="C25" s="157" t="s">
        <v>23</v>
      </c>
      <c r="D25" s="4">
        <v>1311.67414581</v>
      </c>
      <c r="E25" s="159">
        <v>0</v>
      </c>
      <c r="F25" s="159">
        <v>383.06574845666665</v>
      </c>
      <c r="G25" s="159">
        <v>0</v>
      </c>
      <c r="H25" s="159">
        <v>0</v>
      </c>
      <c r="I25" s="159">
        <v>0</v>
      </c>
      <c r="J25" s="159">
        <v>0</v>
      </c>
      <c r="K25" s="159">
        <v>90</v>
      </c>
      <c r="L25" s="159">
        <v>0</v>
      </c>
      <c r="M25" s="159">
        <v>0</v>
      </c>
      <c r="N25" s="159">
        <v>145.33426644000002</v>
      </c>
      <c r="O25" s="159">
        <v>0</v>
      </c>
      <c r="P25" s="159">
        <v>0</v>
      </c>
      <c r="Q25" s="159">
        <v>0</v>
      </c>
      <c r="R25" s="159">
        <v>0</v>
      </c>
      <c r="S25" s="159">
        <v>47</v>
      </c>
      <c r="T25" s="159">
        <v>0</v>
      </c>
      <c r="U25" s="159">
        <v>0</v>
      </c>
      <c r="V25" s="159">
        <v>655.24962321666669</v>
      </c>
      <c r="W25" s="159">
        <v>0</v>
      </c>
      <c r="X25" s="159">
        <v>0</v>
      </c>
      <c r="Y25" s="159">
        <v>0</v>
      </c>
      <c r="Z25" s="159">
        <v>8</v>
      </c>
      <c r="AA25" s="159">
        <v>2</v>
      </c>
      <c r="AB25" s="159">
        <v>0</v>
      </c>
      <c r="AC25" s="159">
        <v>0</v>
      </c>
      <c r="AD25" s="159">
        <v>300</v>
      </c>
      <c r="AE25" s="159">
        <v>0</v>
      </c>
      <c r="AF25" s="159">
        <v>0</v>
      </c>
      <c r="AG25" s="159">
        <v>0</v>
      </c>
      <c r="AH25" s="159">
        <v>0</v>
      </c>
      <c r="AI25" s="159">
        <v>96</v>
      </c>
      <c r="AJ25" s="159">
        <v>0</v>
      </c>
      <c r="AK25" s="159">
        <f t="shared" si="0"/>
        <v>0</v>
      </c>
      <c r="AL25" s="159">
        <f t="shared" si="1"/>
        <v>1483.6496381133334</v>
      </c>
      <c r="AM25" s="159">
        <f t="shared" si="2"/>
        <v>0</v>
      </c>
      <c r="AN25" s="159">
        <f t="shared" si="3"/>
        <v>0</v>
      </c>
      <c r="AO25" s="159">
        <f t="shared" si="4"/>
        <v>0</v>
      </c>
      <c r="AP25" s="159">
        <f t="shared" si="5"/>
        <v>8</v>
      </c>
      <c r="AQ25" s="159">
        <f t="shared" si="6"/>
        <v>235</v>
      </c>
      <c r="AR25" s="159">
        <f t="shared" si="7"/>
        <v>0</v>
      </c>
    </row>
    <row r="26" spans="1:44" x14ac:dyDescent="0.25">
      <c r="A26" s="157" t="s">
        <v>39</v>
      </c>
      <c r="B26" s="158" t="s">
        <v>40</v>
      </c>
      <c r="C26" s="157" t="s">
        <v>23</v>
      </c>
      <c r="D26" s="4">
        <v>77.983649260000007</v>
      </c>
      <c r="E26" s="159">
        <v>0</v>
      </c>
      <c r="F26" s="159">
        <v>0</v>
      </c>
      <c r="G26" s="159">
        <v>0</v>
      </c>
      <c r="H26" s="159">
        <v>0</v>
      </c>
      <c r="I26" s="159">
        <v>0</v>
      </c>
      <c r="J26" s="159">
        <v>0</v>
      </c>
      <c r="K26" s="159">
        <v>0</v>
      </c>
      <c r="L26" s="159">
        <v>0</v>
      </c>
      <c r="M26" s="159">
        <v>0</v>
      </c>
      <c r="N26" s="159">
        <v>77.983649260000007</v>
      </c>
      <c r="O26" s="159">
        <v>0</v>
      </c>
      <c r="P26" s="159">
        <v>0</v>
      </c>
      <c r="Q26" s="159">
        <v>0</v>
      </c>
      <c r="R26" s="159">
        <v>0</v>
      </c>
      <c r="S26" s="159">
        <v>1</v>
      </c>
      <c r="T26" s="159">
        <v>0</v>
      </c>
      <c r="U26" s="159">
        <v>0</v>
      </c>
      <c r="V26" s="159">
        <v>0</v>
      </c>
      <c r="W26" s="159">
        <v>0</v>
      </c>
      <c r="X26" s="159">
        <v>0</v>
      </c>
      <c r="Y26" s="159">
        <v>0</v>
      </c>
      <c r="Z26" s="159">
        <v>8</v>
      </c>
      <c r="AA26" s="159">
        <v>0</v>
      </c>
      <c r="AB26" s="159">
        <v>0</v>
      </c>
      <c r="AC26" s="159">
        <v>0</v>
      </c>
      <c r="AD26" s="159">
        <v>0</v>
      </c>
      <c r="AE26" s="159">
        <v>0</v>
      </c>
      <c r="AF26" s="159">
        <v>0</v>
      </c>
      <c r="AG26" s="159">
        <v>0</v>
      </c>
      <c r="AH26" s="159">
        <v>0</v>
      </c>
      <c r="AI26" s="159">
        <v>0</v>
      </c>
      <c r="AJ26" s="159">
        <v>0</v>
      </c>
      <c r="AK26" s="159">
        <f t="shared" si="0"/>
        <v>0</v>
      </c>
      <c r="AL26" s="159">
        <f t="shared" si="1"/>
        <v>77.983649260000007</v>
      </c>
      <c r="AM26" s="159">
        <f t="shared" si="2"/>
        <v>0</v>
      </c>
      <c r="AN26" s="159">
        <f t="shared" si="3"/>
        <v>0</v>
      </c>
      <c r="AO26" s="159">
        <f t="shared" si="4"/>
        <v>0</v>
      </c>
      <c r="AP26" s="159">
        <f t="shared" si="5"/>
        <v>8</v>
      </c>
      <c r="AQ26" s="159">
        <f t="shared" si="6"/>
        <v>1</v>
      </c>
      <c r="AR26" s="159">
        <f t="shared" si="7"/>
        <v>0</v>
      </c>
    </row>
    <row r="27" spans="1:44" ht="31.5" hidden="1" x14ac:dyDescent="0.25">
      <c r="A27" s="157" t="s">
        <v>41</v>
      </c>
      <c r="B27" s="158" t="s">
        <v>42</v>
      </c>
      <c r="C27" s="157" t="s">
        <v>23</v>
      </c>
      <c r="D27" s="4" t="s">
        <v>24</v>
      </c>
      <c r="E27" s="159" t="s">
        <v>24</v>
      </c>
      <c r="F27" s="159" t="s">
        <v>24</v>
      </c>
      <c r="G27" s="159" t="s">
        <v>24</v>
      </c>
      <c r="H27" s="159" t="s">
        <v>24</v>
      </c>
      <c r="I27" s="159" t="s">
        <v>24</v>
      </c>
      <c r="J27" s="159" t="s">
        <v>24</v>
      </c>
      <c r="K27" s="159" t="s">
        <v>24</v>
      </c>
      <c r="L27" s="159" t="s">
        <v>24</v>
      </c>
      <c r="M27" s="159" t="s">
        <v>24</v>
      </c>
      <c r="N27" s="159" t="s">
        <v>24</v>
      </c>
      <c r="O27" s="159" t="s">
        <v>24</v>
      </c>
      <c r="P27" s="159" t="s">
        <v>24</v>
      </c>
      <c r="Q27" s="159" t="s">
        <v>24</v>
      </c>
      <c r="R27" s="159" t="s">
        <v>24</v>
      </c>
      <c r="S27" s="159" t="s">
        <v>24</v>
      </c>
      <c r="T27" s="159" t="s">
        <v>24</v>
      </c>
      <c r="U27" s="159" t="s">
        <v>24</v>
      </c>
      <c r="V27" s="159" t="s">
        <v>24</v>
      </c>
      <c r="W27" s="159" t="s">
        <v>24</v>
      </c>
      <c r="X27" s="159" t="s">
        <v>24</v>
      </c>
      <c r="Y27" s="159" t="s">
        <v>24</v>
      </c>
      <c r="Z27" s="159" t="s">
        <v>24</v>
      </c>
      <c r="AA27" s="159" t="s">
        <v>24</v>
      </c>
      <c r="AB27" s="159" t="s">
        <v>24</v>
      </c>
      <c r="AC27" s="159" t="s">
        <v>24</v>
      </c>
      <c r="AD27" s="159" t="s">
        <v>24</v>
      </c>
      <c r="AE27" s="159" t="s">
        <v>24</v>
      </c>
      <c r="AF27" s="159" t="s">
        <v>24</v>
      </c>
      <c r="AG27" s="159" t="s">
        <v>24</v>
      </c>
      <c r="AH27" s="159" t="s">
        <v>24</v>
      </c>
      <c r="AI27" s="159" t="s">
        <v>24</v>
      </c>
      <c r="AJ27" s="159" t="s">
        <v>24</v>
      </c>
      <c r="AK27" s="159">
        <f t="shared" si="0"/>
        <v>0</v>
      </c>
      <c r="AL27" s="159">
        <f t="shared" si="1"/>
        <v>0</v>
      </c>
      <c r="AM27" s="159">
        <f t="shared" si="2"/>
        <v>0</v>
      </c>
      <c r="AN27" s="159">
        <f t="shared" si="3"/>
        <v>0</v>
      </c>
      <c r="AO27" s="159">
        <f t="shared" si="4"/>
        <v>0</v>
      </c>
      <c r="AP27" s="159">
        <f t="shared" si="5"/>
        <v>0</v>
      </c>
      <c r="AQ27" s="159">
        <f t="shared" si="6"/>
        <v>0</v>
      </c>
      <c r="AR27" s="159">
        <f t="shared" si="7"/>
        <v>0</v>
      </c>
    </row>
    <row r="28" spans="1:44" ht="47.25" hidden="1" x14ac:dyDescent="0.25">
      <c r="A28" s="157" t="s">
        <v>43</v>
      </c>
      <c r="B28" s="158" t="s">
        <v>44</v>
      </c>
      <c r="C28" s="157" t="s">
        <v>23</v>
      </c>
      <c r="D28" s="4" t="s">
        <v>24</v>
      </c>
      <c r="E28" s="159" t="s">
        <v>24</v>
      </c>
      <c r="F28" s="159" t="s">
        <v>24</v>
      </c>
      <c r="G28" s="159" t="s">
        <v>24</v>
      </c>
      <c r="H28" s="159" t="s">
        <v>24</v>
      </c>
      <c r="I28" s="159" t="s">
        <v>24</v>
      </c>
      <c r="J28" s="159" t="s">
        <v>24</v>
      </c>
      <c r="K28" s="159" t="s">
        <v>24</v>
      </c>
      <c r="L28" s="159" t="s">
        <v>24</v>
      </c>
      <c r="M28" s="159" t="s">
        <v>24</v>
      </c>
      <c r="N28" s="159" t="s">
        <v>24</v>
      </c>
      <c r="O28" s="159" t="s">
        <v>24</v>
      </c>
      <c r="P28" s="159" t="s">
        <v>24</v>
      </c>
      <c r="Q28" s="159" t="s">
        <v>24</v>
      </c>
      <c r="R28" s="159" t="s">
        <v>24</v>
      </c>
      <c r="S28" s="159" t="s">
        <v>24</v>
      </c>
      <c r="T28" s="159" t="s">
        <v>24</v>
      </c>
      <c r="U28" s="159" t="s">
        <v>24</v>
      </c>
      <c r="V28" s="159" t="s">
        <v>24</v>
      </c>
      <c r="W28" s="159" t="s">
        <v>24</v>
      </c>
      <c r="X28" s="159" t="s">
        <v>24</v>
      </c>
      <c r="Y28" s="159" t="s">
        <v>24</v>
      </c>
      <c r="Z28" s="159" t="s">
        <v>24</v>
      </c>
      <c r="AA28" s="159" t="s">
        <v>24</v>
      </c>
      <c r="AB28" s="159" t="s">
        <v>24</v>
      </c>
      <c r="AC28" s="159" t="s">
        <v>24</v>
      </c>
      <c r="AD28" s="159" t="s">
        <v>24</v>
      </c>
      <c r="AE28" s="159" t="s">
        <v>24</v>
      </c>
      <c r="AF28" s="159" t="s">
        <v>24</v>
      </c>
      <c r="AG28" s="159" t="s">
        <v>24</v>
      </c>
      <c r="AH28" s="159" t="s">
        <v>24</v>
      </c>
      <c r="AI28" s="159" t="s">
        <v>24</v>
      </c>
      <c r="AJ28" s="159" t="s">
        <v>24</v>
      </c>
      <c r="AK28" s="159">
        <f t="shared" si="0"/>
        <v>0</v>
      </c>
      <c r="AL28" s="159">
        <f t="shared" si="1"/>
        <v>0</v>
      </c>
      <c r="AM28" s="159">
        <f t="shared" si="2"/>
        <v>0</v>
      </c>
      <c r="AN28" s="159">
        <f t="shared" si="3"/>
        <v>0</v>
      </c>
      <c r="AO28" s="159">
        <f t="shared" si="4"/>
        <v>0</v>
      </c>
      <c r="AP28" s="159">
        <f t="shared" si="5"/>
        <v>0</v>
      </c>
      <c r="AQ28" s="159">
        <f t="shared" si="6"/>
        <v>0</v>
      </c>
      <c r="AR28" s="159">
        <f t="shared" si="7"/>
        <v>0</v>
      </c>
    </row>
    <row r="29" spans="1:44" ht="47.25" hidden="1" x14ac:dyDescent="0.25">
      <c r="A29" s="157" t="s">
        <v>45</v>
      </c>
      <c r="B29" s="158" t="s">
        <v>46</v>
      </c>
      <c r="C29" s="157" t="s">
        <v>23</v>
      </c>
      <c r="D29" s="4" t="s">
        <v>24</v>
      </c>
      <c r="E29" s="159" t="s">
        <v>24</v>
      </c>
      <c r="F29" s="159" t="s">
        <v>24</v>
      </c>
      <c r="G29" s="159" t="s">
        <v>24</v>
      </c>
      <c r="H29" s="159" t="s">
        <v>24</v>
      </c>
      <c r="I29" s="159" t="s">
        <v>24</v>
      </c>
      <c r="J29" s="159" t="s">
        <v>24</v>
      </c>
      <c r="K29" s="159" t="s">
        <v>24</v>
      </c>
      <c r="L29" s="159" t="s">
        <v>24</v>
      </c>
      <c r="M29" s="159" t="s">
        <v>24</v>
      </c>
      <c r="N29" s="159" t="s">
        <v>24</v>
      </c>
      <c r="O29" s="159" t="s">
        <v>24</v>
      </c>
      <c r="P29" s="159" t="s">
        <v>24</v>
      </c>
      <c r="Q29" s="159" t="s">
        <v>24</v>
      </c>
      <c r="R29" s="159" t="s">
        <v>24</v>
      </c>
      <c r="S29" s="159" t="s">
        <v>24</v>
      </c>
      <c r="T29" s="159" t="s">
        <v>24</v>
      </c>
      <c r="U29" s="159" t="s">
        <v>24</v>
      </c>
      <c r="V29" s="159" t="s">
        <v>24</v>
      </c>
      <c r="W29" s="159" t="s">
        <v>24</v>
      </c>
      <c r="X29" s="159" t="s">
        <v>24</v>
      </c>
      <c r="Y29" s="159" t="s">
        <v>24</v>
      </c>
      <c r="Z29" s="159" t="s">
        <v>24</v>
      </c>
      <c r="AA29" s="159" t="s">
        <v>24</v>
      </c>
      <c r="AB29" s="159" t="s">
        <v>24</v>
      </c>
      <c r="AC29" s="159" t="s">
        <v>24</v>
      </c>
      <c r="AD29" s="159" t="s">
        <v>24</v>
      </c>
      <c r="AE29" s="159" t="s">
        <v>24</v>
      </c>
      <c r="AF29" s="159" t="s">
        <v>24</v>
      </c>
      <c r="AG29" s="159" t="s">
        <v>24</v>
      </c>
      <c r="AH29" s="159" t="s">
        <v>24</v>
      </c>
      <c r="AI29" s="159" t="s">
        <v>24</v>
      </c>
      <c r="AJ29" s="159" t="s">
        <v>24</v>
      </c>
      <c r="AK29" s="159">
        <f t="shared" si="0"/>
        <v>0</v>
      </c>
      <c r="AL29" s="159">
        <f t="shared" si="1"/>
        <v>0</v>
      </c>
      <c r="AM29" s="159">
        <f t="shared" si="2"/>
        <v>0</v>
      </c>
      <c r="AN29" s="159">
        <f t="shared" si="3"/>
        <v>0</v>
      </c>
      <c r="AO29" s="159">
        <f t="shared" si="4"/>
        <v>0</v>
      </c>
      <c r="AP29" s="159">
        <f t="shared" si="5"/>
        <v>0</v>
      </c>
      <c r="AQ29" s="159">
        <f t="shared" si="6"/>
        <v>0</v>
      </c>
      <c r="AR29" s="159">
        <f t="shared" si="7"/>
        <v>0</v>
      </c>
    </row>
    <row r="30" spans="1:44" ht="31.5" hidden="1" x14ac:dyDescent="0.25">
      <c r="A30" s="157" t="s">
        <v>47</v>
      </c>
      <c r="B30" s="158" t="s">
        <v>48</v>
      </c>
      <c r="C30" s="157" t="s">
        <v>23</v>
      </c>
      <c r="D30" s="4" t="s">
        <v>24</v>
      </c>
      <c r="E30" s="159" t="s">
        <v>24</v>
      </c>
      <c r="F30" s="159" t="s">
        <v>24</v>
      </c>
      <c r="G30" s="159" t="s">
        <v>24</v>
      </c>
      <c r="H30" s="159" t="s">
        <v>24</v>
      </c>
      <c r="I30" s="159" t="s">
        <v>24</v>
      </c>
      <c r="J30" s="159" t="s">
        <v>24</v>
      </c>
      <c r="K30" s="159" t="s">
        <v>24</v>
      </c>
      <c r="L30" s="159" t="s">
        <v>24</v>
      </c>
      <c r="M30" s="159" t="s">
        <v>24</v>
      </c>
      <c r="N30" s="159" t="s">
        <v>24</v>
      </c>
      <c r="O30" s="159" t="s">
        <v>24</v>
      </c>
      <c r="P30" s="159" t="s">
        <v>24</v>
      </c>
      <c r="Q30" s="159" t="s">
        <v>24</v>
      </c>
      <c r="R30" s="159" t="s">
        <v>24</v>
      </c>
      <c r="S30" s="159" t="s">
        <v>24</v>
      </c>
      <c r="T30" s="159" t="s">
        <v>24</v>
      </c>
      <c r="U30" s="159" t="s">
        <v>24</v>
      </c>
      <c r="V30" s="159" t="s">
        <v>24</v>
      </c>
      <c r="W30" s="159" t="s">
        <v>24</v>
      </c>
      <c r="X30" s="159" t="s">
        <v>24</v>
      </c>
      <c r="Y30" s="159" t="s">
        <v>24</v>
      </c>
      <c r="Z30" s="159" t="s">
        <v>24</v>
      </c>
      <c r="AA30" s="159" t="s">
        <v>24</v>
      </c>
      <c r="AB30" s="159" t="s">
        <v>24</v>
      </c>
      <c r="AC30" s="159" t="s">
        <v>24</v>
      </c>
      <c r="AD30" s="159" t="s">
        <v>24</v>
      </c>
      <c r="AE30" s="159" t="s">
        <v>24</v>
      </c>
      <c r="AF30" s="159" t="s">
        <v>24</v>
      </c>
      <c r="AG30" s="159" t="s">
        <v>24</v>
      </c>
      <c r="AH30" s="159" t="s">
        <v>24</v>
      </c>
      <c r="AI30" s="159" t="s">
        <v>24</v>
      </c>
      <c r="AJ30" s="159" t="s">
        <v>24</v>
      </c>
      <c r="AK30" s="159" t="s">
        <v>24</v>
      </c>
      <c r="AL30" s="159" t="s">
        <v>24</v>
      </c>
      <c r="AM30" s="159" t="s">
        <v>24</v>
      </c>
      <c r="AN30" s="159" t="s">
        <v>24</v>
      </c>
      <c r="AO30" s="159" t="s">
        <v>24</v>
      </c>
      <c r="AP30" s="159" t="s">
        <v>24</v>
      </c>
      <c r="AQ30" s="159" t="s">
        <v>24</v>
      </c>
      <c r="AR30" s="159" t="s">
        <v>24</v>
      </c>
    </row>
    <row r="31" spans="1:44" ht="31.5" hidden="1" x14ac:dyDescent="0.25">
      <c r="A31" s="157" t="s">
        <v>49</v>
      </c>
      <c r="B31" s="158" t="s">
        <v>50</v>
      </c>
      <c r="C31" s="157" t="s">
        <v>23</v>
      </c>
      <c r="D31" s="4" t="s">
        <v>24</v>
      </c>
      <c r="E31" s="159" t="s">
        <v>24</v>
      </c>
      <c r="F31" s="159" t="s">
        <v>24</v>
      </c>
      <c r="G31" s="159" t="s">
        <v>24</v>
      </c>
      <c r="H31" s="159" t="s">
        <v>24</v>
      </c>
      <c r="I31" s="159" t="s">
        <v>24</v>
      </c>
      <c r="J31" s="159" t="s">
        <v>24</v>
      </c>
      <c r="K31" s="159" t="s">
        <v>24</v>
      </c>
      <c r="L31" s="159" t="s">
        <v>24</v>
      </c>
      <c r="M31" s="159" t="s">
        <v>24</v>
      </c>
      <c r="N31" s="159" t="s">
        <v>24</v>
      </c>
      <c r="O31" s="159" t="s">
        <v>24</v>
      </c>
      <c r="P31" s="159" t="s">
        <v>24</v>
      </c>
      <c r="Q31" s="159" t="s">
        <v>24</v>
      </c>
      <c r="R31" s="159" t="s">
        <v>24</v>
      </c>
      <c r="S31" s="159" t="s">
        <v>24</v>
      </c>
      <c r="T31" s="159" t="s">
        <v>24</v>
      </c>
      <c r="U31" s="159" t="s">
        <v>24</v>
      </c>
      <c r="V31" s="159" t="s">
        <v>24</v>
      </c>
      <c r="W31" s="159" t="s">
        <v>24</v>
      </c>
      <c r="X31" s="159" t="s">
        <v>24</v>
      </c>
      <c r="Y31" s="159" t="s">
        <v>24</v>
      </c>
      <c r="Z31" s="159" t="s">
        <v>24</v>
      </c>
      <c r="AA31" s="159" t="s">
        <v>24</v>
      </c>
      <c r="AB31" s="159" t="s">
        <v>24</v>
      </c>
      <c r="AC31" s="159" t="s">
        <v>24</v>
      </c>
      <c r="AD31" s="159" t="s">
        <v>24</v>
      </c>
      <c r="AE31" s="159" t="s">
        <v>24</v>
      </c>
      <c r="AF31" s="159" t="s">
        <v>24</v>
      </c>
      <c r="AG31" s="159" t="s">
        <v>24</v>
      </c>
      <c r="AH31" s="159" t="s">
        <v>24</v>
      </c>
      <c r="AI31" s="159" t="s">
        <v>24</v>
      </c>
      <c r="AJ31" s="159" t="s">
        <v>24</v>
      </c>
      <c r="AK31" s="159">
        <f t="shared" si="0"/>
        <v>0</v>
      </c>
      <c r="AL31" s="159">
        <f t="shared" si="1"/>
        <v>0</v>
      </c>
      <c r="AM31" s="159">
        <f t="shared" si="2"/>
        <v>0</v>
      </c>
      <c r="AN31" s="159">
        <f t="shared" si="3"/>
        <v>0</v>
      </c>
      <c r="AO31" s="159">
        <f t="shared" si="4"/>
        <v>0</v>
      </c>
      <c r="AP31" s="159">
        <f t="shared" si="5"/>
        <v>0</v>
      </c>
      <c r="AQ31" s="159">
        <f t="shared" si="6"/>
        <v>0</v>
      </c>
      <c r="AR31" s="159">
        <f t="shared" si="7"/>
        <v>0</v>
      </c>
    </row>
    <row r="32" spans="1:44" ht="47.25" hidden="1" x14ac:dyDescent="0.25">
      <c r="A32" s="157" t="s">
        <v>51</v>
      </c>
      <c r="B32" s="158" t="s">
        <v>52</v>
      </c>
      <c r="C32" s="157" t="s">
        <v>23</v>
      </c>
      <c r="D32" s="4" t="s">
        <v>24</v>
      </c>
      <c r="E32" s="159" t="s">
        <v>24</v>
      </c>
      <c r="F32" s="159" t="s">
        <v>24</v>
      </c>
      <c r="G32" s="159" t="s">
        <v>24</v>
      </c>
      <c r="H32" s="159" t="s">
        <v>24</v>
      </c>
      <c r="I32" s="159" t="s">
        <v>24</v>
      </c>
      <c r="J32" s="159" t="s">
        <v>24</v>
      </c>
      <c r="K32" s="159" t="s">
        <v>24</v>
      </c>
      <c r="L32" s="159" t="s">
        <v>24</v>
      </c>
      <c r="M32" s="159" t="s">
        <v>24</v>
      </c>
      <c r="N32" s="159" t="s">
        <v>24</v>
      </c>
      <c r="O32" s="159" t="s">
        <v>24</v>
      </c>
      <c r="P32" s="159" t="s">
        <v>24</v>
      </c>
      <c r="Q32" s="159" t="s">
        <v>24</v>
      </c>
      <c r="R32" s="159" t="s">
        <v>24</v>
      </c>
      <c r="S32" s="159" t="s">
        <v>24</v>
      </c>
      <c r="T32" s="159" t="s">
        <v>24</v>
      </c>
      <c r="U32" s="159" t="s">
        <v>24</v>
      </c>
      <c r="V32" s="159" t="s">
        <v>24</v>
      </c>
      <c r="W32" s="159" t="s">
        <v>24</v>
      </c>
      <c r="X32" s="159" t="s">
        <v>24</v>
      </c>
      <c r="Y32" s="159" t="s">
        <v>24</v>
      </c>
      <c r="Z32" s="159" t="s">
        <v>24</v>
      </c>
      <c r="AA32" s="159" t="s">
        <v>24</v>
      </c>
      <c r="AB32" s="159" t="s">
        <v>24</v>
      </c>
      <c r="AC32" s="159" t="s">
        <v>24</v>
      </c>
      <c r="AD32" s="159" t="s">
        <v>24</v>
      </c>
      <c r="AE32" s="159" t="s">
        <v>24</v>
      </c>
      <c r="AF32" s="159" t="s">
        <v>24</v>
      </c>
      <c r="AG32" s="159" t="s">
        <v>24</v>
      </c>
      <c r="AH32" s="159" t="s">
        <v>24</v>
      </c>
      <c r="AI32" s="159" t="s">
        <v>24</v>
      </c>
      <c r="AJ32" s="159" t="s">
        <v>24</v>
      </c>
      <c r="AK32" s="159">
        <f t="shared" si="0"/>
        <v>0</v>
      </c>
      <c r="AL32" s="159">
        <f t="shared" si="1"/>
        <v>0</v>
      </c>
      <c r="AM32" s="159">
        <f t="shared" si="2"/>
        <v>0</v>
      </c>
      <c r="AN32" s="159">
        <f t="shared" si="3"/>
        <v>0</v>
      </c>
      <c r="AO32" s="159">
        <f t="shared" si="4"/>
        <v>0</v>
      </c>
      <c r="AP32" s="159">
        <f t="shared" si="5"/>
        <v>0</v>
      </c>
      <c r="AQ32" s="159">
        <f t="shared" si="6"/>
        <v>0</v>
      </c>
      <c r="AR32" s="159">
        <f t="shared" si="7"/>
        <v>0</v>
      </c>
    </row>
    <row r="33" spans="1:44" ht="31.5" hidden="1" x14ac:dyDescent="0.25">
      <c r="A33" s="157" t="s">
        <v>53</v>
      </c>
      <c r="B33" s="158" t="s">
        <v>54</v>
      </c>
      <c r="C33" s="157" t="s">
        <v>23</v>
      </c>
      <c r="D33" s="4" t="s">
        <v>24</v>
      </c>
      <c r="E33" s="159" t="s">
        <v>24</v>
      </c>
      <c r="F33" s="159" t="s">
        <v>24</v>
      </c>
      <c r="G33" s="159" t="s">
        <v>24</v>
      </c>
      <c r="H33" s="159" t="s">
        <v>24</v>
      </c>
      <c r="I33" s="159" t="s">
        <v>24</v>
      </c>
      <c r="J33" s="159" t="s">
        <v>24</v>
      </c>
      <c r="K33" s="159" t="s">
        <v>24</v>
      </c>
      <c r="L33" s="159" t="s">
        <v>24</v>
      </c>
      <c r="M33" s="159" t="s">
        <v>24</v>
      </c>
      <c r="N33" s="159" t="s">
        <v>24</v>
      </c>
      <c r="O33" s="159" t="s">
        <v>24</v>
      </c>
      <c r="P33" s="159" t="s">
        <v>24</v>
      </c>
      <c r="Q33" s="159" t="s">
        <v>24</v>
      </c>
      <c r="R33" s="159" t="s">
        <v>24</v>
      </c>
      <c r="S33" s="159" t="s">
        <v>24</v>
      </c>
      <c r="T33" s="159" t="s">
        <v>24</v>
      </c>
      <c r="U33" s="159" t="s">
        <v>24</v>
      </c>
      <c r="V33" s="159" t="s">
        <v>24</v>
      </c>
      <c r="W33" s="159" t="s">
        <v>24</v>
      </c>
      <c r="X33" s="159" t="s">
        <v>24</v>
      </c>
      <c r="Y33" s="159" t="s">
        <v>24</v>
      </c>
      <c r="Z33" s="159" t="s">
        <v>24</v>
      </c>
      <c r="AA33" s="159" t="s">
        <v>24</v>
      </c>
      <c r="AB33" s="159" t="s">
        <v>24</v>
      </c>
      <c r="AC33" s="159" t="s">
        <v>24</v>
      </c>
      <c r="AD33" s="159" t="s">
        <v>24</v>
      </c>
      <c r="AE33" s="159" t="s">
        <v>24</v>
      </c>
      <c r="AF33" s="159" t="s">
        <v>24</v>
      </c>
      <c r="AG33" s="159" t="s">
        <v>24</v>
      </c>
      <c r="AH33" s="159" t="s">
        <v>24</v>
      </c>
      <c r="AI33" s="159" t="s">
        <v>24</v>
      </c>
      <c r="AJ33" s="159" t="s">
        <v>24</v>
      </c>
      <c r="AK33" s="159">
        <f t="shared" si="0"/>
        <v>0</v>
      </c>
      <c r="AL33" s="159">
        <f t="shared" si="1"/>
        <v>0</v>
      </c>
      <c r="AM33" s="159">
        <f t="shared" si="2"/>
        <v>0</v>
      </c>
      <c r="AN33" s="159">
        <f t="shared" si="3"/>
        <v>0</v>
      </c>
      <c r="AO33" s="159">
        <f t="shared" si="4"/>
        <v>0</v>
      </c>
      <c r="AP33" s="159">
        <f t="shared" si="5"/>
        <v>0</v>
      </c>
      <c r="AQ33" s="159">
        <f t="shared" si="6"/>
        <v>0</v>
      </c>
      <c r="AR33" s="159">
        <f t="shared" si="7"/>
        <v>0</v>
      </c>
    </row>
    <row r="34" spans="1:44" ht="31.5" hidden="1" x14ac:dyDescent="0.25">
      <c r="A34" s="157" t="s">
        <v>55</v>
      </c>
      <c r="B34" s="158" t="s">
        <v>56</v>
      </c>
      <c r="C34" s="157" t="s">
        <v>23</v>
      </c>
      <c r="D34" s="4" t="s">
        <v>24</v>
      </c>
      <c r="E34" s="159" t="s">
        <v>24</v>
      </c>
      <c r="F34" s="159" t="s">
        <v>24</v>
      </c>
      <c r="G34" s="159" t="s">
        <v>24</v>
      </c>
      <c r="H34" s="159" t="s">
        <v>24</v>
      </c>
      <c r="I34" s="159" t="s">
        <v>24</v>
      </c>
      <c r="J34" s="159" t="s">
        <v>24</v>
      </c>
      <c r="K34" s="159" t="s">
        <v>24</v>
      </c>
      <c r="L34" s="159" t="s">
        <v>24</v>
      </c>
      <c r="M34" s="159" t="s">
        <v>24</v>
      </c>
      <c r="N34" s="159" t="s">
        <v>24</v>
      </c>
      <c r="O34" s="159" t="s">
        <v>24</v>
      </c>
      <c r="P34" s="159" t="s">
        <v>24</v>
      </c>
      <c r="Q34" s="159" t="s">
        <v>24</v>
      </c>
      <c r="R34" s="159" t="s">
        <v>24</v>
      </c>
      <c r="S34" s="159" t="s">
        <v>24</v>
      </c>
      <c r="T34" s="159" t="s">
        <v>24</v>
      </c>
      <c r="U34" s="159" t="s">
        <v>24</v>
      </c>
      <c r="V34" s="159" t="s">
        <v>24</v>
      </c>
      <c r="W34" s="159" t="s">
        <v>24</v>
      </c>
      <c r="X34" s="159" t="s">
        <v>24</v>
      </c>
      <c r="Y34" s="159" t="s">
        <v>24</v>
      </c>
      <c r="Z34" s="159" t="s">
        <v>24</v>
      </c>
      <c r="AA34" s="159" t="s">
        <v>24</v>
      </c>
      <c r="AB34" s="159" t="s">
        <v>24</v>
      </c>
      <c r="AC34" s="159" t="s">
        <v>24</v>
      </c>
      <c r="AD34" s="159" t="s">
        <v>24</v>
      </c>
      <c r="AE34" s="159" t="s">
        <v>24</v>
      </c>
      <c r="AF34" s="159" t="s">
        <v>24</v>
      </c>
      <c r="AG34" s="159" t="s">
        <v>24</v>
      </c>
      <c r="AH34" s="159" t="s">
        <v>24</v>
      </c>
      <c r="AI34" s="159" t="s">
        <v>24</v>
      </c>
      <c r="AJ34" s="159" t="s">
        <v>24</v>
      </c>
      <c r="AK34" s="159">
        <f t="shared" si="0"/>
        <v>0</v>
      </c>
      <c r="AL34" s="159">
        <f t="shared" si="1"/>
        <v>0</v>
      </c>
      <c r="AM34" s="159">
        <f t="shared" si="2"/>
        <v>0</v>
      </c>
      <c r="AN34" s="159">
        <f t="shared" si="3"/>
        <v>0</v>
      </c>
      <c r="AO34" s="159">
        <f t="shared" si="4"/>
        <v>0</v>
      </c>
      <c r="AP34" s="159">
        <f t="shared" si="5"/>
        <v>0</v>
      </c>
      <c r="AQ34" s="159">
        <f t="shared" si="6"/>
        <v>0</v>
      </c>
      <c r="AR34" s="159">
        <f t="shared" si="7"/>
        <v>0</v>
      </c>
    </row>
    <row r="35" spans="1:44" ht="63" hidden="1" x14ac:dyDescent="0.25">
      <c r="A35" s="157" t="s">
        <v>57</v>
      </c>
      <c r="B35" s="158" t="s">
        <v>58</v>
      </c>
      <c r="C35" s="157" t="s">
        <v>23</v>
      </c>
      <c r="D35" s="4" t="s">
        <v>24</v>
      </c>
      <c r="E35" s="159" t="s">
        <v>24</v>
      </c>
      <c r="F35" s="159" t="s">
        <v>24</v>
      </c>
      <c r="G35" s="159" t="s">
        <v>24</v>
      </c>
      <c r="H35" s="159" t="s">
        <v>24</v>
      </c>
      <c r="I35" s="159" t="s">
        <v>24</v>
      </c>
      <c r="J35" s="159" t="s">
        <v>24</v>
      </c>
      <c r="K35" s="159" t="s">
        <v>24</v>
      </c>
      <c r="L35" s="159" t="s">
        <v>24</v>
      </c>
      <c r="M35" s="159" t="s">
        <v>24</v>
      </c>
      <c r="N35" s="159" t="s">
        <v>24</v>
      </c>
      <c r="O35" s="159" t="s">
        <v>24</v>
      </c>
      <c r="P35" s="159" t="s">
        <v>24</v>
      </c>
      <c r="Q35" s="159" t="s">
        <v>24</v>
      </c>
      <c r="R35" s="159" t="s">
        <v>24</v>
      </c>
      <c r="S35" s="159" t="s">
        <v>24</v>
      </c>
      <c r="T35" s="159" t="s">
        <v>24</v>
      </c>
      <c r="U35" s="159" t="s">
        <v>24</v>
      </c>
      <c r="V35" s="159" t="s">
        <v>24</v>
      </c>
      <c r="W35" s="159" t="s">
        <v>24</v>
      </c>
      <c r="X35" s="159" t="s">
        <v>24</v>
      </c>
      <c r="Y35" s="159" t="s">
        <v>24</v>
      </c>
      <c r="Z35" s="159" t="s">
        <v>24</v>
      </c>
      <c r="AA35" s="159" t="s">
        <v>24</v>
      </c>
      <c r="AB35" s="159" t="s">
        <v>24</v>
      </c>
      <c r="AC35" s="159" t="s">
        <v>24</v>
      </c>
      <c r="AD35" s="159" t="s">
        <v>24</v>
      </c>
      <c r="AE35" s="159" t="s">
        <v>24</v>
      </c>
      <c r="AF35" s="159" t="s">
        <v>24</v>
      </c>
      <c r="AG35" s="159" t="s">
        <v>24</v>
      </c>
      <c r="AH35" s="159" t="s">
        <v>24</v>
      </c>
      <c r="AI35" s="159" t="s">
        <v>24</v>
      </c>
      <c r="AJ35" s="159" t="s">
        <v>24</v>
      </c>
      <c r="AK35" s="159">
        <f t="shared" si="0"/>
        <v>0</v>
      </c>
      <c r="AL35" s="159">
        <f t="shared" si="1"/>
        <v>0</v>
      </c>
      <c r="AM35" s="159">
        <f t="shared" si="2"/>
        <v>0</v>
      </c>
      <c r="AN35" s="159">
        <f t="shared" si="3"/>
        <v>0</v>
      </c>
      <c r="AO35" s="159">
        <f t="shared" si="4"/>
        <v>0</v>
      </c>
      <c r="AP35" s="159">
        <f t="shared" si="5"/>
        <v>0</v>
      </c>
      <c r="AQ35" s="159">
        <f t="shared" si="6"/>
        <v>0</v>
      </c>
      <c r="AR35" s="159">
        <f t="shared" si="7"/>
        <v>0</v>
      </c>
    </row>
    <row r="36" spans="1:44" ht="63" hidden="1" x14ac:dyDescent="0.25">
      <c r="A36" s="157" t="s">
        <v>57</v>
      </c>
      <c r="B36" s="158" t="s">
        <v>59</v>
      </c>
      <c r="C36" s="157" t="s">
        <v>23</v>
      </c>
      <c r="D36" s="4" t="s">
        <v>24</v>
      </c>
      <c r="E36" s="159" t="s">
        <v>24</v>
      </c>
      <c r="F36" s="159" t="s">
        <v>24</v>
      </c>
      <c r="G36" s="159" t="s">
        <v>24</v>
      </c>
      <c r="H36" s="159" t="s">
        <v>24</v>
      </c>
      <c r="I36" s="159" t="s">
        <v>24</v>
      </c>
      <c r="J36" s="159" t="s">
        <v>24</v>
      </c>
      <c r="K36" s="159" t="s">
        <v>24</v>
      </c>
      <c r="L36" s="159" t="s">
        <v>24</v>
      </c>
      <c r="M36" s="159" t="s">
        <v>24</v>
      </c>
      <c r="N36" s="159" t="s">
        <v>24</v>
      </c>
      <c r="O36" s="159" t="s">
        <v>24</v>
      </c>
      <c r="P36" s="159" t="s">
        <v>24</v>
      </c>
      <c r="Q36" s="159" t="s">
        <v>24</v>
      </c>
      <c r="R36" s="159" t="s">
        <v>24</v>
      </c>
      <c r="S36" s="159" t="s">
        <v>24</v>
      </c>
      <c r="T36" s="159" t="s">
        <v>24</v>
      </c>
      <c r="U36" s="159" t="s">
        <v>24</v>
      </c>
      <c r="V36" s="159" t="s">
        <v>24</v>
      </c>
      <c r="W36" s="159" t="s">
        <v>24</v>
      </c>
      <c r="X36" s="159" t="s">
        <v>24</v>
      </c>
      <c r="Y36" s="159" t="s">
        <v>24</v>
      </c>
      <c r="Z36" s="159" t="s">
        <v>24</v>
      </c>
      <c r="AA36" s="159" t="s">
        <v>24</v>
      </c>
      <c r="AB36" s="159" t="s">
        <v>24</v>
      </c>
      <c r="AC36" s="159" t="s">
        <v>24</v>
      </c>
      <c r="AD36" s="159" t="s">
        <v>24</v>
      </c>
      <c r="AE36" s="159" t="s">
        <v>24</v>
      </c>
      <c r="AF36" s="159" t="s">
        <v>24</v>
      </c>
      <c r="AG36" s="159" t="s">
        <v>24</v>
      </c>
      <c r="AH36" s="159" t="s">
        <v>24</v>
      </c>
      <c r="AI36" s="159" t="s">
        <v>24</v>
      </c>
      <c r="AJ36" s="159" t="s">
        <v>24</v>
      </c>
      <c r="AK36" s="159">
        <f t="shared" si="0"/>
        <v>0</v>
      </c>
      <c r="AL36" s="159">
        <f t="shared" si="1"/>
        <v>0</v>
      </c>
      <c r="AM36" s="159">
        <f t="shared" si="2"/>
        <v>0</v>
      </c>
      <c r="AN36" s="159">
        <f t="shared" si="3"/>
        <v>0</v>
      </c>
      <c r="AO36" s="159">
        <f t="shared" si="4"/>
        <v>0</v>
      </c>
      <c r="AP36" s="159">
        <f t="shared" si="5"/>
        <v>0</v>
      </c>
      <c r="AQ36" s="159">
        <f t="shared" si="6"/>
        <v>0</v>
      </c>
      <c r="AR36" s="159">
        <f t="shared" si="7"/>
        <v>0</v>
      </c>
    </row>
    <row r="37" spans="1:44" ht="63" hidden="1" x14ac:dyDescent="0.25">
      <c r="A37" s="157" t="s">
        <v>57</v>
      </c>
      <c r="B37" s="158" t="s">
        <v>60</v>
      </c>
      <c r="C37" s="157" t="s">
        <v>23</v>
      </c>
      <c r="D37" s="4" t="s">
        <v>24</v>
      </c>
      <c r="E37" s="159" t="s">
        <v>24</v>
      </c>
      <c r="F37" s="159" t="s">
        <v>24</v>
      </c>
      <c r="G37" s="159" t="s">
        <v>24</v>
      </c>
      <c r="H37" s="159" t="s">
        <v>24</v>
      </c>
      <c r="I37" s="159" t="s">
        <v>24</v>
      </c>
      <c r="J37" s="159" t="s">
        <v>24</v>
      </c>
      <c r="K37" s="159" t="s">
        <v>24</v>
      </c>
      <c r="L37" s="159" t="s">
        <v>24</v>
      </c>
      <c r="M37" s="159" t="e">
        <v>#REF!</v>
      </c>
      <c r="N37" s="159" t="e">
        <v>#REF!</v>
      </c>
      <c r="O37" s="159" t="e">
        <v>#REF!</v>
      </c>
      <c r="P37" s="159" t="e">
        <v>#REF!</v>
      </c>
      <c r="Q37" s="159" t="e">
        <v>#REF!</v>
      </c>
      <c r="R37" s="159" t="e">
        <v>#REF!</v>
      </c>
      <c r="S37" s="159" t="e">
        <v>#REF!</v>
      </c>
      <c r="T37" s="159" t="e">
        <v>#REF!</v>
      </c>
      <c r="U37" s="159" t="s">
        <v>24</v>
      </c>
      <c r="V37" s="159" t="s">
        <v>24</v>
      </c>
      <c r="W37" s="159" t="s">
        <v>24</v>
      </c>
      <c r="X37" s="159" t="s">
        <v>24</v>
      </c>
      <c r="Y37" s="159" t="s">
        <v>24</v>
      </c>
      <c r="Z37" s="159" t="s">
        <v>24</v>
      </c>
      <c r="AA37" s="159" t="s">
        <v>24</v>
      </c>
      <c r="AB37" s="159" t="s">
        <v>24</v>
      </c>
      <c r="AC37" s="159" t="s">
        <v>24</v>
      </c>
      <c r="AD37" s="159" t="s">
        <v>24</v>
      </c>
      <c r="AE37" s="159" t="s">
        <v>24</v>
      </c>
      <c r="AF37" s="159" t="s">
        <v>24</v>
      </c>
      <c r="AG37" s="159" t="s">
        <v>24</v>
      </c>
      <c r="AH37" s="159" t="s">
        <v>24</v>
      </c>
      <c r="AI37" s="159" t="s">
        <v>24</v>
      </c>
      <c r="AJ37" s="159" t="s">
        <v>24</v>
      </c>
      <c r="AK37" s="159" t="e">
        <f t="shared" si="0"/>
        <v>#REF!</v>
      </c>
      <c r="AL37" s="159" t="e">
        <f t="shared" si="1"/>
        <v>#REF!</v>
      </c>
      <c r="AM37" s="159" t="e">
        <f t="shared" si="2"/>
        <v>#REF!</v>
      </c>
      <c r="AN37" s="159" t="e">
        <f t="shared" si="3"/>
        <v>#REF!</v>
      </c>
      <c r="AO37" s="159" t="e">
        <f t="shared" si="4"/>
        <v>#REF!</v>
      </c>
      <c r="AP37" s="159" t="e">
        <f t="shared" si="5"/>
        <v>#REF!</v>
      </c>
      <c r="AQ37" s="159" t="e">
        <f t="shared" si="6"/>
        <v>#REF!</v>
      </c>
      <c r="AR37" s="159" t="e">
        <f t="shared" si="7"/>
        <v>#REF!</v>
      </c>
    </row>
    <row r="38" spans="1:44" ht="63" hidden="1" x14ac:dyDescent="0.25">
      <c r="A38" s="157" t="s">
        <v>62</v>
      </c>
      <c r="B38" s="158" t="s">
        <v>58</v>
      </c>
      <c r="C38" s="157" t="s">
        <v>23</v>
      </c>
      <c r="D38" s="4" t="s">
        <v>24</v>
      </c>
      <c r="E38" s="159" t="s">
        <v>24</v>
      </c>
      <c r="F38" s="159" t="s">
        <v>24</v>
      </c>
      <c r="G38" s="159" t="s">
        <v>24</v>
      </c>
      <c r="H38" s="159" t="s">
        <v>24</v>
      </c>
      <c r="I38" s="159" t="s">
        <v>24</v>
      </c>
      <c r="J38" s="159" t="s">
        <v>24</v>
      </c>
      <c r="K38" s="159" t="s">
        <v>24</v>
      </c>
      <c r="L38" s="159" t="s">
        <v>24</v>
      </c>
      <c r="M38" s="159" t="s">
        <v>24</v>
      </c>
      <c r="N38" s="159" t="s">
        <v>24</v>
      </c>
      <c r="O38" s="159" t="s">
        <v>24</v>
      </c>
      <c r="P38" s="159" t="s">
        <v>24</v>
      </c>
      <c r="Q38" s="159" t="s">
        <v>24</v>
      </c>
      <c r="R38" s="159" t="s">
        <v>24</v>
      </c>
      <c r="S38" s="159" t="s">
        <v>24</v>
      </c>
      <c r="T38" s="159" t="s">
        <v>24</v>
      </c>
      <c r="U38" s="159" t="s">
        <v>24</v>
      </c>
      <c r="V38" s="159" t="s">
        <v>24</v>
      </c>
      <c r="W38" s="159" t="s">
        <v>24</v>
      </c>
      <c r="X38" s="159" t="s">
        <v>24</v>
      </c>
      <c r="Y38" s="159" t="s">
        <v>24</v>
      </c>
      <c r="Z38" s="159" t="s">
        <v>24</v>
      </c>
      <c r="AA38" s="159" t="s">
        <v>24</v>
      </c>
      <c r="AB38" s="159" t="s">
        <v>24</v>
      </c>
      <c r="AC38" s="159" t="s">
        <v>24</v>
      </c>
      <c r="AD38" s="159" t="s">
        <v>24</v>
      </c>
      <c r="AE38" s="159" t="s">
        <v>24</v>
      </c>
      <c r="AF38" s="159" t="s">
        <v>24</v>
      </c>
      <c r="AG38" s="159" t="s">
        <v>24</v>
      </c>
      <c r="AH38" s="159" t="s">
        <v>24</v>
      </c>
      <c r="AI38" s="159" t="s">
        <v>24</v>
      </c>
      <c r="AJ38" s="159" t="s">
        <v>24</v>
      </c>
      <c r="AK38" s="159">
        <f t="shared" si="0"/>
        <v>0</v>
      </c>
      <c r="AL38" s="159">
        <f t="shared" si="1"/>
        <v>0</v>
      </c>
      <c r="AM38" s="159">
        <f t="shared" si="2"/>
        <v>0</v>
      </c>
      <c r="AN38" s="159">
        <f t="shared" si="3"/>
        <v>0</v>
      </c>
      <c r="AO38" s="159">
        <f t="shared" si="4"/>
        <v>0</v>
      </c>
      <c r="AP38" s="159">
        <f t="shared" si="5"/>
        <v>0</v>
      </c>
      <c r="AQ38" s="159">
        <f t="shared" si="6"/>
        <v>0</v>
      </c>
      <c r="AR38" s="159">
        <f t="shared" si="7"/>
        <v>0</v>
      </c>
    </row>
    <row r="39" spans="1:44" ht="63" hidden="1" x14ac:dyDescent="0.25">
      <c r="A39" s="157" t="s">
        <v>62</v>
      </c>
      <c r="B39" s="158" t="s">
        <v>59</v>
      </c>
      <c r="C39" s="157" t="s">
        <v>23</v>
      </c>
      <c r="D39" s="4" t="s">
        <v>24</v>
      </c>
      <c r="E39" s="159" t="s">
        <v>24</v>
      </c>
      <c r="F39" s="159" t="s">
        <v>24</v>
      </c>
      <c r="G39" s="159" t="s">
        <v>24</v>
      </c>
      <c r="H39" s="159" t="s">
        <v>24</v>
      </c>
      <c r="I39" s="159" t="s">
        <v>24</v>
      </c>
      <c r="J39" s="159" t="s">
        <v>24</v>
      </c>
      <c r="K39" s="159" t="s">
        <v>24</v>
      </c>
      <c r="L39" s="159" t="s">
        <v>24</v>
      </c>
      <c r="M39" s="159" t="s">
        <v>24</v>
      </c>
      <c r="N39" s="159" t="s">
        <v>24</v>
      </c>
      <c r="O39" s="159" t="s">
        <v>24</v>
      </c>
      <c r="P39" s="159" t="s">
        <v>24</v>
      </c>
      <c r="Q39" s="159" t="s">
        <v>24</v>
      </c>
      <c r="R39" s="159" t="s">
        <v>24</v>
      </c>
      <c r="S39" s="159" t="s">
        <v>24</v>
      </c>
      <c r="T39" s="159" t="s">
        <v>24</v>
      </c>
      <c r="U39" s="159" t="s">
        <v>24</v>
      </c>
      <c r="V39" s="159" t="s">
        <v>24</v>
      </c>
      <c r="W39" s="159" t="s">
        <v>24</v>
      </c>
      <c r="X39" s="159" t="s">
        <v>24</v>
      </c>
      <c r="Y39" s="159" t="s">
        <v>24</v>
      </c>
      <c r="Z39" s="159" t="s">
        <v>24</v>
      </c>
      <c r="AA39" s="159" t="s">
        <v>24</v>
      </c>
      <c r="AB39" s="159" t="s">
        <v>24</v>
      </c>
      <c r="AC39" s="159" t="s">
        <v>24</v>
      </c>
      <c r="AD39" s="159" t="s">
        <v>24</v>
      </c>
      <c r="AE39" s="159" t="s">
        <v>24</v>
      </c>
      <c r="AF39" s="159" t="s">
        <v>24</v>
      </c>
      <c r="AG39" s="159" t="s">
        <v>24</v>
      </c>
      <c r="AH39" s="159" t="s">
        <v>24</v>
      </c>
      <c r="AI39" s="159" t="s">
        <v>24</v>
      </c>
      <c r="AJ39" s="159" t="s">
        <v>24</v>
      </c>
      <c r="AK39" s="159">
        <f t="shared" si="0"/>
        <v>0</v>
      </c>
      <c r="AL39" s="159">
        <f t="shared" si="1"/>
        <v>0</v>
      </c>
      <c r="AM39" s="159">
        <f t="shared" si="2"/>
        <v>0</v>
      </c>
      <c r="AN39" s="159">
        <f t="shared" si="3"/>
        <v>0</v>
      </c>
      <c r="AO39" s="159">
        <f t="shared" si="4"/>
        <v>0</v>
      </c>
      <c r="AP39" s="159">
        <f t="shared" si="5"/>
        <v>0</v>
      </c>
      <c r="AQ39" s="159">
        <f t="shared" si="6"/>
        <v>0</v>
      </c>
      <c r="AR39" s="159">
        <f t="shared" si="7"/>
        <v>0</v>
      </c>
    </row>
    <row r="40" spans="1:44" ht="63" hidden="1" x14ac:dyDescent="0.25">
      <c r="A40" s="157" t="s">
        <v>62</v>
      </c>
      <c r="B40" s="158" t="s">
        <v>63</v>
      </c>
      <c r="C40" s="157" t="s">
        <v>23</v>
      </c>
      <c r="D40" s="4" t="s">
        <v>24</v>
      </c>
      <c r="E40" s="159" t="s">
        <v>24</v>
      </c>
      <c r="F40" s="159" t="s">
        <v>24</v>
      </c>
      <c r="G40" s="159" t="s">
        <v>24</v>
      </c>
      <c r="H40" s="159" t="s">
        <v>24</v>
      </c>
      <c r="I40" s="159" t="s">
        <v>24</v>
      </c>
      <c r="J40" s="159" t="s">
        <v>24</v>
      </c>
      <c r="K40" s="159" t="s">
        <v>24</v>
      </c>
      <c r="L40" s="159" t="s">
        <v>24</v>
      </c>
      <c r="M40" s="159" t="s">
        <v>24</v>
      </c>
      <c r="N40" s="159" t="s">
        <v>24</v>
      </c>
      <c r="O40" s="159" t="s">
        <v>24</v>
      </c>
      <c r="P40" s="159" t="s">
        <v>24</v>
      </c>
      <c r="Q40" s="159" t="s">
        <v>24</v>
      </c>
      <c r="R40" s="159" t="s">
        <v>24</v>
      </c>
      <c r="S40" s="159" t="s">
        <v>24</v>
      </c>
      <c r="T40" s="159" t="s">
        <v>24</v>
      </c>
      <c r="U40" s="159" t="s">
        <v>24</v>
      </c>
      <c r="V40" s="159" t="s">
        <v>24</v>
      </c>
      <c r="W40" s="159" t="s">
        <v>24</v>
      </c>
      <c r="X40" s="159" t="s">
        <v>24</v>
      </c>
      <c r="Y40" s="159" t="s">
        <v>24</v>
      </c>
      <c r="Z40" s="159" t="s">
        <v>24</v>
      </c>
      <c r="AA40" s="159" t="s">
        <v>24</v>
      </c>
      <c r="AB40" s="159" t="s">
        <v>24</v>
      </c>
      <c r="AC40" s="159" t="s">
        <v>24</v>
      </c>
      <c r="AD40" s="159" t="s">
        <v>24</v>
      </c>
      <c r="AE40" s="159" t="s">
        <v>24</v>
      </c>
      <c r="AF40" s="159" t="s">
        <v>24</v>
      </c>
      <c r="AG40" s="159" t="s">
        <v>24</v>
      </c>
      <c r="AH40" s="159" t="s">
        <v>24</v>
      </c>
      <c r="AI40" s="159" t="s">
        <v>24</v>
      </c>
      <c r="AJ40" s="159" t="s">
        <v>24</v>
      </c>
      <c r="AK40" s="159">
        <f t="shared" si="0"/>
        <v>0</v>
      </c>
      <c r="AL40" s="159">
        <f t="shared" si="1"/>
        <v>0</v>
      </c>
      <c r="AM40" s="159">
        <f t="shared" si="2"/>
        <v>0</v>
      </c>
      <c r="AN40" s="159">
        <f t="shared" si="3"/>
        <v>0</v>
      </c>
      <c r="AO40" s="159">
        <f t="shared" si="4"/>
        <v>0</v>
      </c>
      <c r="AP40" s="159">
        <f t="shared" si="5"/>
        <v>0</v>
      </c>
      <c r="AQ40" s="159">
        <f t="shared" si="6"/>
        <v>0</v>
      </c>
      <c r="AR40" s="159">
        <f t="shared" si="7"/>
        <v>0</v>
      </c>
    </row>
    <row r="41" spans="1:44" ht="63" x14ac:dyDescent="0.25">
      <c r="A41" s="157" t="s">
        <v>64</v>
      </c>
      <c r="B41" s="158" t="s">
        <v>65</v>
      </c>
      <c r="C41" s="157" t="s">
        <v>23</v>
      </c>
      <c r="D41" s="4">
        <v>77.983649260000007</v>
      </c>
      <c r="E41" s="159" t="s">
        <v>24</v>
      </c>
      <c r="F41" s="159" t="s">
        <v>24</v>
      </c>
      <c r="G41" s="159" t="s">
        <v>24</v>
      </c>
      <c r="H41" s="159" t="s">
        <v>24</v>
      </c>
      <c r="I41" s="159" t="s">
        <v>24</v>
      </c>
      <c r="J41" s="159" t="s">
        <v>24</v>
      </c>
      <c r="K41" s="159" t="s">
        <v>24</v>
      </c>
      <c r="L41" s="159" t="s">
        <v>24</v>
      </c>
      <c r="M41" s="159">
        <v>0</v>
      </c>
      <c r="N41" s="159">
        <v>77.983649260000007</v>
      </c>
      <c r="O41" s="159">
        <v>0</v>
      </c>
      <c r="P41" s="159">
        <v>0</v>
      </c>
      <c r="Q41" s="159">
        <v>0</v>
      </c>
      <c r="R41" s="159">
        <v>0</v>
      </c>
      <c r="S41" s="159">
        <v>1</v>
      </c>
      <c r="T41" s="159">
        <v>0</v>
      </c>
      <c r="U41" s="159">
        <v>0</v>
      </c>
      <c r="V41" s="159">
        <v>0</v>
      </c>
      <c r="W41" s="159">
        <v>0</v>
      </c>
      <c r="X41" s="159">
        <v>0</v>
      </c>
      <c r="Y41" s="159">
        <v>0</v>
      </c>
      <c r="Z41" s="159">
        <v>8</v>
      </c>
      <c r="AA41" s="159">
        <v>0</v>
      </c>
      <c r="AB41" s="159">
        <v>0</v>
      </c>
      <c r="AC41" s="159">
        <v>0</v>
      </c>
      <c r="AD41" s="159">
        <v>0</v>
      </c>
      <c r="AE41" s="159">
        <v>0</v>
      </c>
      <c r="AF41" s="159">
        <v>0</v>
      </c>
      <c r="AG41" s="159">
        <v>0</v>
      </c>
      <c r="AH41" s="159">
        <v>0</v>
      </c>
      <c r="AI41" s="159">
        <v>0</v>
      </c>
      <c r="AJ41" s="159">
        <v>0</v>
      </c>
      <c r="AK41" s="159">
        <f t="shared" si="0"/>
        <v>0</v>
      </c>
      <c r="AL41" s="159">
        <f t="shared" si="1"/>
        <v>77.983649260000007</v>
      </c>
      <c r="AM41" s="159">
        <f t="shared" si="2"/>
        <v>0</v>
      </c>
      <c r="AN41" s="159">
        <f t="shared" si="3"/>
        <v>0</v>
      </c>
      <c r="AO41" s="159">
        <f t="shared" si="4"/>
        <v>0</v>
      </c>
      <c r="AP41" s="159">
        <f t="shared" si="5"/>
        <v>8</v>
      </c>
      <c r="AQ41" s="159">
        <f t="shared" si="6"/>
        <v>1</v>
      </c>
      <c r="AR41" s="159">
        <f t="shared" si="7"/>
        <v>0</v>
      </c>
    </row>
    <row r="42" spans="1:44" ht="47.25" x14ac:dyDescent="0.25">
      <c r="A42" s="157" t="s">
        <v>66</v>
      </c>
      <c r="B42" s="158" t="s">
        <v>67</v>
      </c>
      <c r="C42" s="157" t="s">
        <v>23</v>
      </c>
      <c r="D42" s="4" t="s">
        <v>24</v>
      </c>
      <c r="E42" s="159" t="s">
        <v>24</v>
      </c>
      <c r="F42" s="159" t="s">
        <v>24</v>
      </c>
      <c r="G42" s="159" t="s">
        <v>24</v>
      </c>
      <c r="H42" s="159" t="s">
        <v>24</v>
      </c>
      <c r="I42" s="159" t="s">
        <v>24</v>
      </c>
      <c r="J42" s="159" t="s">
        <v>24</v>
      </c>
      <c r="K42" s="159" t="s">
        <v>24</v>
      </c>
      <c r="L42" s="159" t="s">
        <v>24</v>
      </c>
      <c r="M42" s="159" t="s">
        <v>24</v>
      </c>
      <c r="N42" s="159" t="s">
        <v>24</v>
      </c>
      <c r="O42" s="159" t="s">
        <v>24</v>
      </c>
      <c r="P42" s="159" t="s">
        <v>24</v>
      </c>
      <c r="Q42" s="159" t="s">
        <v>24</v>
      </c>
      <c r="R42" s="159" t="s">
        <v>24</v>
      </c>
      <c r="S42" s="159" t="s">
        <v>24</v>
      </c>
      <c r="T42" s="159" t="s">
        <v>24</v>
      </c>
      <c r="U42" s="159" t="s">
        <v>24</v>
      </c>
      <c r="V42" s="159" t="s">
        <v>24</v>
      </c>
      <c r="W42" s="159" t="s">
        <v>24</v>
      </c>
      <c r="X42" s="159" t="s">
        <v>24</v>
      </c>
      <c r="Y42" s="159" t="s">
        <v>24</v>
      </c>
      <c r="Z42" s="159" t="s">
        <v>24</v>
      </c>
      <c r="AA42" s="159" t="s">
        <v>24</v>
      </c>
      <c r="AB42" s="159" t="s">
        <v>24</v>
      </c>
      <c r="AC42" s="159" t="s">
        <v>24</v>
      </c>
      <c r="AD42" s="159" t="s">
        <v>24</v>
      </c>
      <c r="AE42" s="159" t="s">
        <v>24</v>
      </c>
      <c r="AF42" s="159" t="s">
        <v>24</v>
      </c>
      <c r="AG42" s="159" t="s">
        <v>24</v>
      </c>
      <c r="AH42" s="159" t="s">
        <v>24</v>
      </c>
      <c r="AI42" s="159" t="s">
        <v>24</v>
      </c>
      <c r="AJ42" s="159" t="s">
        <v>24</v>
      </c>
      <c r="AK42" s="159">
        <f t="shared" si="0"/>
        <v>0</v>
      </c>
      <c r="AL42" s="159">
        <f t="shared" si="1"/>
        <v>0</v>
      </c>
      <c r="AM42" s="159">
        <f t="shared" si="2"/>
        <v>0</v>
      </c>
      <c r="AN42" s="159">
        <f t="shared" si="3"/>
        <v>0</v>
      </c>
      <c r="AO42" s="159">
        <f t="shared" si="4"/>
        <v>0</v>
      </c>
      <c r="AP42" s="159">
        <f t="shared" si="5"/>
        <v>0</v>
      </c>
      <c r="AQ42" s="159">
        <f t="shared" si="6"/>
        <v>0</v>
      </c>
      <c r="AR42" s="159">
        <f t="shared" si="7"/>
        <v>0</v>
      </c>
    </row>
    <row r="43" spans="1:44" ht="63" x14ac:dyDescent="0.25">
      <c r="A43" s="157" t="s">
        <v>68</v>
      </c>
      <c r="B43" s="158" t="s">
        <v>69</v>
      </c>
      <c r="C43" s="157" t="s">
        <v>23</v>
      </c>
      <c r="D43" s="4">
        <v>77.983649260000007</v>
      </c>
      <c r="E43" s="159">
        <v>0</v>
      </c>
      <c r="F43" s="159">
        <v>0</v>
      </c>
      <c r="G43" s="159">
        <v>0</v>
      </c>
      <c r="H43" s="159">
        <v>0</v>
      </c>
      <c r="I43" s="159">
        <v>0</v>
      </c>
      <c r="J43" s="159">
        <v>0</v>
      </c>
      <c r="K43" s="159">
        <v>0</v>
      </c>
      <c r="L43" s="159">
        <v>0</v>
      </c>
      <c r="M43" s="159">
        <v>0</v>
      </c>
      <c r="N43" s="159">
        <v>77.983649260000007</v>
      </c>
      <c r="O43" s="159">
        <v>0</v>
      </c>
      <c r="P43" s="159">
        <v>0</v>
      </c>
      <c r="Q43" s="159">
        <v>0</v>
      </c>
      <c r="R43" s="159">
        <v>0</v>
      </c>
      <c r="S43" s="159">
        <v>1</v>
      </c>
      <c r="T43" s="159">
        <v>0</v>
      </c>
      <c r="U43" s="159">
        <v>0</v>
      </c>
      <c r="V43" s="159">
        <v>0</v>
      </c>
      <c r="W43" s="159">
        <v>0</v>
      </c>
      <c r="X43" s="159">
        <v>0</v>
      </c>
      <c r="Y43" s="159">
        <v>0</v>
      </c>
      <c r="Z43" s="159">
        <v>8</v>
      </c>
      <c r="AA43" s="159">
        <v>0</v>
      </c>
      <c r="AB43" s="159">
        <v>0</v>
      </c>
      <c r="AC43" s="159">
        <v>0</v>
      </c>
      <c r="AD43" s="159">
        <v>0</v>
      </c>
      <c r="AE43" s="159">
        <v>0</v>
      </c>
      <c r="AF43" s="159">
        <v>0</v>
      </c>
      <c r="AG43" s="159">
        <v>0</v>
      </c>
      <c r="AH43" s="159">
        <v>0</v>
      </c>
      <c r="AI43" s="159">
        <v>0</v>
      </c>
      <c r="AJ43" s="159">
        <v>0</v>
      </c>
      <c r="AK43" s="159">
        <f t="shared" ref="AK43:AR43" si="8">SUM(AK44)</f>
        <v>0</v>
      </c>
      <c r="AL43" s="159">
        <f t="shared" si="8"/>
        <v>77.983649260000007</v>
      </c>
      <c r="AM43" s="159">
        <f t="shared" si="8"/>
        <v>0</v>
      </c>
      <c r="AN43" s="159">
        <f t="shared" si="8"/>
        <v>0</v>
      </c>
      <c r="AO43" s="159">
        <f t="shared" si="8"/>
        <v>0</v>
      </c>
      <c r="AP43" s="159">
        <f t="shared" si="8"/>
        <v>8</v>
      </c>
      <c r="AQ43" s="159">
        <f t="shared" si="8"/>
        <v>1</v>
      </c>
      <c r="AR43" s="159">
        <f t="shared" si="8"/>
        <v>0</v>
      </c>
    </row>
    <row r="44" spans="1:44" ht="31.5" x14ac:dyDescent="0.25">
      <c r="A44" s="160" t="s">
        <v>446</v>
      </c>
      <c r="B44" s="161" t="s">
        <v>479</v>
      </c>
      <c r="C44" s="160" t="s">
        <v>480</v>
      </c>
      <c r="D44" s="225">
        <v>77.983649260000007</v>
      </c>
      <c r="E44" s="162" t="s">
        <v>24</v>
      </c>
      <c r="F44" s="162" t="s">
        <v>24</v>
      </c>
      <c r="G44" s="162" t="s">
        <v>24</v>
      </c>
      <c r="H44" s="162" t="s">
        <v>24</v>
      </c>
      <c r="I44" s="162" t="s">
        <v>24</v>
      </c>
      <c r="J44" s="162" t="s">
        <v>24</v>
      </c>
      <c r="K44" s="162" t="s">
        <v>24</v>
      </c>
      <c r="L44" s="162" t="s">
        <v>24</v>
      </c>
      <c r="M44" s="162" t="s">
        <v>24</v>
      </c>
      <c r="N44" s="162">
        <v>77.983649260000007</v>
      </c>
      <c r="O44" s="162" t="s">
        <v>24</v>
      </c>
      <c r="P44" s="162" t="s">
        <v>24</v>
      </c>
      <c r="Q44" s="162" t="s">
        <v>24</v>
      </c>
      <c r="R44" s="162" t="s">
        <v>24</v>
      </c>
      <c r="S44" s="162">
        <v>1</v>
      </c>
      <c r="T44" s="162" t="s">
        <v>24</v>
      </c>
      <c r="U44" s="162" t="s">
        <v>24</v>
      </c>
      <c r="V44" s="162" t="s">
        <v>24</v>
      </c>
      <c r="W44" s="162" t="s">
        <v>24</v>
      </c>
      <c r="X44" s="162" t="s">
        <v>24</v>
      </c>
      <c r="Y44" s="162" t="s">
        <v>24</v>
      </c>
      <c r="Z44" s="162">
        <v>8</v>
      </c>
      <c r="AA44" s="162" t="s">
        <v>24</v>
      </c>
      <c r="AB44" s="162" t="s">
        <v>24</v>
      </c>
      <c r="AC44" s="162" t="s">
        <v>24</v>
      </c>
      <c r="AD44" s="162" t="s">
        <v>24</v>
      </c>
      <c r="AE44" s="162" t="s">
        <v>24</v>
      </c>
      <c r="AF44" s="162" t="s">
        <v>24</v>
      </c>
      <c r="AG44" s="162" t="s">
        <v>24</v>
      </c>
      <c r="AH44" s="162" t="s">
        <v>24</v>
      </c>
      <c r="AI44" s="162" t="s">
        <v>24</v>
      </c>
      <c r="AJ44" s="162" t="s">
        <v>24</v>
      </c>
      <c r="AK44" s="162">
        <f t="shared" ref="AK44:AM44" si="9">+SUM(E44,M44,U44,AC44)</f>
        <v>0</v>
      </c>
      <c r="AL44" s="162">
        <f t="shared" si="9"/>
        <v>77.983649260000007</v>
      </c>
      <c r="AM44" s="162">
        <f t="shared" si="9"/>
        <v>0</v>
      </c>
      <c r="AN44" s="162">
        <f t="shared" si="3"/>
        <v>0</v>
      </c>
      <c r="AO44" s="162">
        <f t="shared" si="4"/>
        <v>0</v>
      </c>
      <c r="AP44" s="162">
        <f t="shared" si="5"/>
        <v>8</v>
      </c>
      <c r="AQ44" s="162">
        <f t="shared" si="6"/>
        <v>1</v>
      </c>
      <c r="AR44" s="162">
        <f>+SUM(L44,T44,AB44,AJ44)</f>
        <v>0</v>
      </c>
    </row>
    <row r="45" spans="1:44" ht="31.5" x14ac:dyDescent="0.25">
      <c r="A45" s="157" t="s">
        <v>70</v>
      </c>
      <c r="B45" s="158" t="s">
        <v>71</v>
      </c>
      <c r="C45" s="157" t="s">
        <v>23</v>
      </c>
      <c r="D45" s="4">
        <v>785.55469472666664</v>
      </c>
      <c r="E45" s="159">
        <v>0</v>
      </c>
      <c r="F45" s="159">
        <v>10.97446718</v>
      </c>
      <c r="G45" s="159">
        <v>0</v>
      </c>
      <c r="H45" s="159">
        <v>0</v>
      </c>
      <c r="I45" s="159">
        <v>0</v>
      </c>
      <c r="J45" s="159">
        <v>0</v>
      </c>
      <c r="K45" s="159">
        <v>7</v>
      </c>
      <c r="L45" s="159">
        <v>0</v>
      </c>
      <c r="M45" s="159">
        <v>0</v>
      </c>
      <c r="N45" s="159">
        <v>40.824467179999999</v>
      </c>
      <c r="O45" s="159">
        <v>0</v>
      </c>
      <c r="P45" s="159">
        <v>0</v>
      </c>
      <c r="Q45" s="159">
        <v>0</v>
      </c>
      <c r="R45" s="159">
        <v>0</v>
      </c>
      <c r="S45" s="159">
        <v>15</v>
      </c>
      <c r="T45" s="159">
        <v>0</v>
      </c>
      <c r="U45" s="159">
        <v>0</v>
      </c>
      <c r="V45" s="159">
        <v>646.05795654999997</v>
      </c>
      <c r="W45" s="159">
        <v>0</v>
      </c>
      <c r="X45" s="159">
        <v>0</v>
      </c>
      <c r="Y45" s="159">
        <v>0</v>
      </c>
      <c r="Z45" s="159">
        <v>0</v>
      </c>
      <c r="AA45" s="159">
        <v>1</v>
      </c>
      <c r="AB45" s="159">
        <v>0</v>
      </c>
      <c r="AC45" s="159">
        <v>0</v>
      </c>
      <c r="AD45" s="159">
        <v>0</v>
      </c>
      <c r="AE45" s="159">
        <v>0</v>
      </c>
      <c r="AF45" s="159">
        <v>0</v>
      </c>
      <c r="AG45" s="159">
        <v>0</v>
      </c>
      <c r="AH45" s="159">
        <v>0</v>
      </c>
      <c r="AI45" s="159">
        <v>0</v>
      </c>
      <c r="AJ45" s="159">
        <v>0</v>
      </c>
      <c r="AK45" s="159">
        <f t="shared" si="0"/>
        <v>0</v>
      </c>
      <c r="AL45" s="159">
        <f t="shared" si="1"/>
        <v>697.85689090999995</v>
      </c>
      <c r="AM45" s="159">
        <f t="shared" si="2"/>
        <v>0</v>
      </c>
      <c r="AN45" s="159">
        <f t="shared" si="3"/>
        <v>0</v>
      </c>
      <c r="AO45" s="159">
        <f t="shared" si="4"/>
        <v>0</v>
      </c>
      <c r="AP45" s="159">
        <f t="shared" si="5"/>
        <v>0</v>
      </c>
      <c r="AQ45" s="159">
        <f t="shared" si="6"/>
        <v>23</v>
      </c>
      <c r="AR45" s="159">
        <f t="shared" si="7"/>
        <v>0</v>
      </c>
    </row>
    <row r="46" spans="1:44" ht="47.25" x14ac:dyDescent="0.25">
      <c r="A46" s="157" t="s">
        <v>72</v>
      </c>
      <c r="B46" s="158" t="s">
        <v>73</v>
      </c>
      <c r="C46" s="157" t="s">
        <v>23</v>
      </c>
      <c r="D46" s="4">
        <v>777.40547360666665</v>
      </c>
      <c r="E46" s="159">
        <v>0</v>
      </c>
      <c r="F46" s="159">
        <v>10.97446718</v>
      </c>
      <c r="G46" s="159">
        <v>0</v>
      </c>
      <c r="H46" s="159">
        <v>0</v>
      </c>
      <c r="I46" s="159">
        <v>0</v>
      </c>
      <c r="J46" s="159">
        <v>0</v>
      </c>
      <c r="K46" s="159">
        <v>7</v>
      </c>
      <c r="L46" s="159">
        <v>0</v>
      </c>
      <c r="M46" s="159">
        <v>0</v>
      </c>
      <c r="N46" s="159">
        <v>40.824467179999999</v>
      </c>
      <c r="O46" s="159">
        <v>0</v>
      </c>
      <c r="P46" s="159">
        <v>0</v>
      </c>
      <c r="Q46" s="159">
        <v>0</v>
      </c>
      <c r="R46" s="159">
        <v>0</v>
      </c>
      <c r="S46" s="159">
        <v>15</v>
      </c>
      <c r="T46" s="159">
        <v>0</v>
      </c>
      <c r="U46" s="159">
        <v>0</v>
      </c>
      <c r="V46" s="159">
        <v>646.05795654999997</v>
      </c>
      <c r="W46" s="159">
        <v>0</v>
      </c>
      <c r="X46" s="159">
        <v>0</v>
      </c>
      <c r="Y46" s="159">
        <v>0</v>
      </c>
      <c r="Z46" s="159">
        <v>0</v>
      </c>
      <c r="AA46" s="159">
        <v>1</v>
      </c>
      <c r="AB46" s="159">
        <v>0</v>
      </c>
      <c r="AC46" s="159">
        <v>0</v>
      </c>
      <c r="AD46" s="159">
        <v>0</v>
      </c>
      <c r="AE46" s="159">
        <v>0</v>
      </c>
      <c r="AF46" s="159">
        <v>0</v>
      </c>
      <c r="AG46" s="159">
        <v>0</v>
      </c>
      <c r="AH46" s="159">
        <v>0</v>
      </c>
      <c r="AI46" s="159">
        <v>0</v>
      </c>
      <c r="AJ46" s="159">
        <v>0</v>
      </c>
      <c r="AK46" s="159">
        <f t="shared" si="0"/>
        <v>0</v>
      </c>
      <c r="AL46" s="159">
        <f t="shared" si="1"/>
        <v>697.85689090999995</v>
      </c>
      <c r="AM46" s="159">
        <f t="shared" si="2"/>
        <v>0</v>
      </c>
      <c r="AN46" s="159">
        <f t="shared" si="3"/>
        <v>0</v>
      </c>
      <c r="AO46" s="159">
        <f t="shared" si="4"/>
        <v>0</v>
      </c>
      <c r="AP46" s="159">
        <f t="shared" si="5"/>
        <v>0</v>
      </c>
      <c r="AQ46" s="159">
        <f t="shared" si="6"/>
        <v>23</v>
      </c>
      <c r="AR46" s="159">
        <f t="shared" si="7"/>
        <v>0</v>
      </c>
    </row>
    <row r="47" spans="1:44" ht="31.5" x14ac:dyDescent="0.25">
      <c r="A47" s="157" t="s">
        <v>74</v>
      </c>
      <c r="B47" s="158" t="s">
        <v>75</v>
      </c>
      <c r="C47" s="157" t="s">
        <v>23</v>
      </c>
      <c r="D47" s="4" t="s">
        <v>24</v>
      </c>
      <c r="E47" s="159" t="s">
        <v>24</v>
      </c>
      <c r="F47" s="159" t="s">
        <v>24</v>
      </c>
      <c r="G47" s="159" t="s">
        <v>24</v>
      </c>
      <c r="H47" s="159" t="s">
        <v>24</v>
      </c>
      <c r="I47" s="159" t="s">
        <v>24</v>
      </c>
      <c r="J47" s="159" t="s">
        <v>24</v>
      </c>
      <c r="K47" s="159" t="s">
        <v>24</v>
      </c>
      <c r="L47" s="159" t="s">
        <v>24</v>
      </c>
      <c r="M47" s="159" t="s">
        <v>24</v>
      </c>
      <c r="N47" s="159" t="s">
        <v>24</v>
      </c>
      <c r="O47" s="159" t="s">
        <v>24</v>
      </c>
      <c r="P47" s="159" t="s">
        <v>24</v>
      </c>
      <c r="Q47" s="159" t="s">
        <v>24</v>
      </c>
      <c r="R47" s="159" t="s">
        <v>24</v>
      </c>
      <c r="S47" s="159" t="s">
        <v>24</v>
      </c>
      <c r="T47" s="159" t="s">
        <v>24</v>
      </c>
      <c r="U47" s="159" t="s">
        <v>24</v>
      </c>
      <c r="V47" s="159" t="s">
        <v>24</v>
      </c>
      <c r="W47" s="159" t="s">
        <v>24</v>
      </c>
      <c r="X47" s="159" t="s">
        <v>24</v>
      </c>
      <c r="Y47" s="159" t="s">
        <v>24</v>
      </c>
      <c r="Z47" s="159" t="s">
        <v>24</v>
      </c>
      <c r="AA47" s="159" t="s">
        <v>24</v>
      </c>
      <c r="AB47" s="159" t="s">
        <v>24</v>
      </c>
      <c r="AC47" s="159" t="s">
        <v>24</v>
      </c>
      <c r="AD47" s="159" t="s">
        <v>24</v>
      </c>
      <c r="AE47" s="159" t="s">
        <v>24</v>
      </c>
      <c r="AF47" s="159" t="s">
        <v>24</v>
      </c>
      <c r="AG47" s="159" t="s">
        <v>24</v>
      </c>
      <c r="AH47" s="159" t="s">
        <v>24</v>
      </c>
      <c r="AI47" s="159" t="s">
        <v>24</v>
      </c>
      <c r="AJ47" s="159" t="s">
        <v>24</v>
      </c>
      <c r="AK47" s="159">
        <f t="shared" si="0"/>
        <v>0</v>
      </c>
      <c r="AL47" s="159">
        <f t="shared" si="1"/>
        <v>0</v>
      </c>
      <c r="AM47" s="159">
        <f t="shared" si="2"/>
        <v>0</v>
      </c>
      <c r="AN47" s="159">
        <f t="shared" si="3"/>
        <v>0</v>
      </c>
      <c r="AO47" s="159">
        <f t="shared" si="4"/>
        <v>0</v>
      </c>
      <c r="AP47" s="159">
        <f t="shared" si="5"/>
        <v>0</v>
      </c>
      <c r="AQ47" s="159">
        <f t="shared" si="6"/>
        <v>0</v>
      </c>
      <c r="AR47" s="159">
        <f t="shared" si="7"/>
        <v>0</v>
      </c>
    </row>
    <row r="48" spans="1:44" ht="47.25" x14ac:dyDescent="0.25">
      <c r="A48" s="157" t="s">
        <v>76</v>
      </c>
      <c r="B48" s="158" t="s">
        <v>77</v>
      </c>
      <c r="C48" s="157" t="s">
        <v>23</v>
      </c>
      <c r="D48" s="4">
        <v>777.40547360666665</v>
      </c>
      <c r="E48" s="159">
        <v>0</v>
      </c>
      <c r="F48" s="159">
        <v>54.13666666666667</v>
      </c>
      <c r="G48" s="159">
        <v>0</v>
      </c>
      <c r="H48" s="159">
        <v>0</v>
      </c>
      <c r="I48" s="159">
        <v>0</v>
      </c>
      <c r="J48" s="159">
        <v>0</v>
      </c>
      <c r="K48" s="159">
        <v>37</v>
      </c>
      <c r="L48" s="159">
        <v>0</v>
      </c>
      <c r="M48" s="159">
        <v>0</v>
      </c>
      <c r="N48" s="159">
        <v>40.824467179999999</v>
      </c>
      <c r="O48" s="159">
        <v>0</v>
      </c>
      <c r="P48" s="159">
        <v>0</v>
      </c>
      <c r="Q48" s="159">
        <v>0</v>
      </c>
      <c r="R48" s="159">
        <v>0</v>
      </c>
      <c r="S48" s="159">
        <v>15</v>
      </c>
      <c r="T48" s="159">
        <v>0</v>
      </c>
      <c r="U48" s="159">
        <v>0</v>
      </c>
      <c r="V48" s="159">
        <v>646.05795654999997</v>
      </c>
      <c r="W48" s="159">
        <v>0</v>
      </c>
      <c r="X48" s="159">
        <v>0</v>
      </c>
      <c r="Y48" s="159">
        <v>0</v>
      </c>
      <c r="Z48" s="159">
        <v>0</v>
      </c>
      <c r="AA48" s="159">
        <v>1</v>
      </c>
      <c r="AB48" s="159">
        <v>0</v>
      </c>
      <c r="AC48" s="159">
        <v>0</v>
      </c>
      <c r="AD48" s="159">
        <v>0</v>
      </c>
      <c r="AE48" s="159">
        <v>0</v>
      </c>
      <c r="AF48" s="159">
        <v>0</v>
      </c>
      <c r="AG48" s="159">
        <v>0</v>
      </c>
      <c r="AH48" s="159">
        <v>0</v>
      </c>
      <c r="AI48" s="159">
        <v>0</v>
      </c>
      <c r="AJ48" s="159">
        <v>0</v>
      </c>
      <c r="AK48" s="159">
        <f t="shared" si="0"/>
        <v>0</v>
      </c>
      <c r="AL48" s="159">
        <f t="shared" si="1"/>
        <v>741.01909039666668</v>
      </c>
      <c r="AM48" s="159">
        <f t="shared" si="2"/>
        <v>0</v>
      </c>
      <c r="AN48" s="159">
        <f t="shared" si="3"/>
        <v>0</v>
      </c>
      <c r="AO48" s="159">
        <f t="shared" si="4"/>
        <v>0</v>
      </c>
      <c r="AP48" s="159">
        <f t="shared" si="5"/>
        <v>0</v>
      </c>
      <c r="AQ48" s="159">
        <f t="shared" si="6"/>
        <v>53</v>
      </c>
      <c r="AR48" s="159">
        <f t="shared" si="7"/>
        <v>0</v>
      </c>
    </row>
    <row r="49" spans="1:44" x14ac:dyDescent="0.25">
      <c r="A49" s="163" t="s">
        <v>78</v>
      </c>
      <c r="B49" s="161" t="s">
        <v>475</v>
      </c>
      <c r="C49" s="163" t="s">
        <v>80</v>
      </c>
      <c r="D49" s="225">
        <v>17.399999999999999</v>
      </c>
      <c r="E49" s="162" t="s">
        <v>24</v>
      </c>
      <c r="F49" s="162" t="s">
        <v>24</v>
      </c>
      <c r="G49" s="162" t="s">
        <v>24</v>
      </c>
      <c r="H49" s="162" t="s">
        <v>24</v>
      </c>
      <c r="I49" s="162" t="s">
        <v>24</v>
      </c>
      <c r="J49" s="162" t="s">
        <v>24</v>
      </c>
      <c r="K49" s="162" t="s">
        <v>24</v>
      </c>
      <c r="L49" s="162" t="s">
        <v>24</v>
      </c>
      <c r="M49" s="162" t="s">
        <v>24</v>
      </c>
      <c r="N49" s="162" t="s">
        <v>24</v>
      </c>
      <c r="O49" s="162" t="s">
        <v>24</v>
      </c>
      <c r="P49" s="162" t="s">
        <v>24</v>
      </c>
      <c r="Q49" s="162" t="s">
        <v>24</v>
      </c>
      <c r="R49" s="162" t="s">
        <v>24</v>
      </c>
      <c r="S49" s="162" t="s">
        <v>24</v>
      </c>
      <c r="T49" s="162" t="s">
        <v>24</v>
      </c>
      <c r="U49" s="162" t="s">
        <v>24</v>
      </c>
      <c r="V49" s="162" t="s">
        <v>24</v>
      </c>
      <c r="W49" s="162" t="s">
        <v>24</v>
      </c>
      <c r="X49" s="162" t="s">
        <v>24</v>
      </c>
      <c r="Y49" s="162" t="s">
        <v>24</v>
      </c>
      <c r="Z49" s="162" t="s">
        <v>24</v>
      </c>
      <c r="AA49" s="162" t="s">
        <v>24</v>
      </c>
      <c r="AB49" s="162" t="s">
        <v>24</v>
      </c>
      <c r="AC49" s="162" t="s">
        <v>24</v>
      </c>
      <c r="AD49" s="162" t="s">
        <v>24</v>
      </c>
      <c r="AE49" s="162" t="s">
        <v>24</v>
      </c>
      <c r="AF49" s="162" t="s">
        <v>24</v>
      </c>
      <c r="AG49" s="162" t="s">
        <v>24</v>
      </c>
      <c r="AH49" s="162" t="s">
        <v>24</v>
      </c>
      <c r="AI49" s="162" t="s">
        <v>24</v>
      </c>
      <c r="AJ49" s="162" t="s">
        <v>24</v>
      </c>
      <c r="AK49" s="162">
        <f t="shared" ref="AK49:AK59" si="10">+SUM(E49,M49,U49,AC49)</f>
        <v>0</v>
      </c>
      <c r="AL49" s="162">
        <f t="shared" si="1"/>
        <v>0</v>
      </c>
      <c r="AM49" s="162">
        <f t="shared" si="2"/>
        <v>0</v>
      </c>
      <c r="AN49" s="162">
        <f t="shared" ref="AN49:AN59" si="11">+SUM(H49,P49,X49,AF49)</f>
        <v>0</v>
      </c>
      <c r="AO49" s="162">
        <f t="shared" ref="AO49:AO59" si="12">+SUM(I49,Q49,Y49,AG49)</f>
        <v>0</v>
      </c>
      <c r="AP49" s="162">
        <f t="shared" ref="AP49:AP59" si="13">+SUM(J49,R49,Z49,AH49)</f>
        <v>0</v>
      </c>
      <c r="AQ49" s="162">
        <f t="shared" ref="AQ49:AQ59" si="14">+SUM(K49,S49,AA49,AI49)</f>
        <v>0</v>
      </c>
      <c r="AR49" s="162">
        <f t="shared" ref="AR49:AR59" si="15">+SUM(L49,T49,AB49,AJ49)</f>
        <v>0</v>
      </c>
    </row>
    <row r="50" spans="1:44" ht="31.5" x14ac:dyDescent="0.25">
      <c r="A50" s="163" t="s">
        <v>79</v>
      </c>
      <c r="B50" s="161" t="s">
        <v>89</v>
      </c>
      <c r="C50" s="163" t="s">
        <v>90</v>
      </c>
      <c r="D50" s="225">
        <v>5.49878439</v>
      </c>
      <c r="E50" s="162" t="s">
        <v>24</v>
      </c>
      <c r="F50" s="162" t="s">
        <v>24</v>
      </c>
      <c r="G50" s="162" t="s">
        <v>24</v>
      </c>
      <c r="H50" s="162" t="s">
        <v>24</v>
      </c>
      <c r="I50" s="162" t="s">
        <v>24</v>
      </c>
      <c r="J50" s="162" t="s">
        <v>24</v>
      </c>
      <c r="K50" s="162" t="s">
        <v>24</v>
      </c>
      <c r="L50" s="162" t="s">
        <v>24</v>
      </c>
      <c r="M50" s="162" t="s">
        <v>24</v>
      </c>
      <c r="N50" s="162" t="s">
        <v>24</v>
      </c>
      <c r="O50" s="162" t="s">
        <v>24</v>
      </c>
      <c r="P50" s="162" t="s">
        <v>24</v>
      </c>
      <c r="Q50" s="162" t="s">
        <v>24</v>
      </c>
      <c r="R50" s="162" t="s">
        <v>24</v>
      </c>
      <c r="S50" s="162" t="s">
        <v>24</v>
      </c>
      <c r="T50" s="162" t="s">
        <v>24</v>
      </c>
      <c r="U50" s="162" t="s">
        <v>24</v>
      </c>
      <c r="V50" s="162" t="s">
        <v>24</v>
      </c>
      <c r="W50" s="162" t="s">
        <v>24</v>
      </c>
      <c r="X50" s="162" t="s">
        <v>24</v>
      </c>
      <c r="Y50" s="162" t="s">
        <v>24</v>
      </c>
      <c r="Z50" s="162" t="s">
        <v>24</v>
      </c>
      <c r="AA50" s="162" t="s">
        <v>24</v>
      </c>
      <c r="AB50" s="162" t="s">
        <v>24</v>
      </c>
      <c r="AC50" s="162" t="s">
        <v>24</v>
      </c>
      <c r="AD50" s="162" t="s">
        <v>24</v>
      </c>
      <c r="AE50" s="162" t="s">
        <v>24</v>
      </c>
      <c r="AF50" s="162" t="s">
        <v>24</v>
      </c>
      <c r="AG50" s="162" t="s">
        <v>24</v>
      </c>
      <c r="AH50" s="162" t="s">
        <v>24</v>
      </c>
      <c r="AI50" s="162" t="s">
        <v>24</v>
      </c>
      <c r="AJ50" s="162" t="s">
        <v>24</v>
      </c>
      <c r="AK50" s="162">
        <f t="shared" si="10"/>
        <v>0</v>
      </c>
      <c r="AL50" s="162">
        <f t="shared" si="1"/>
        <v>0</v>
      </c>
      <c r="AM50" s="162">
        <f t="shared" si="2"/>
        <v>0</v>
      </c>
      <c r="AN50" s="162">
        <f t="shared" si="11"/>
        <v>0</v>
      </c>
      <c r="AO50" s="162">
        <f t="shared" si="12"/>
        <v>0</v>
      </c>
      <c r="AP50" s="162">
        <f t="shared" si="13"/>
        <v>0</v>
      </c>
      <c r="AQ50" s="162">
        <f t="shared" si="14"/>
        <v>0</v>
      </c>
      <c r="AR50" s="162">
        <f t="shared" si="15"/>
        <v>0</v>
      </c>
    </row>
    <row r="51" spans="1:44" ht="31.5" x14ac:dyDescent="0.25">
      <c r="A51" s="163" t="s">
        <v>81</v>
      </c>
      <c r="B51" s="161" t="s">
        <v>91</v>
      </c>
      <c r="C51" s="163" t="s">
        <v>92</v>
      </c>
      <c r="D51" s="225">
        <v>3.345091</v>
      </c>
      <c r="E51" s="162" t="s">
        <v>24</v>
      </c>
      <c r="F51" s="162" t="s">
        <v>24</v>
      </c>
      <c r="G51" s="162" t="s">
        <v>24</v>
      </c>
      <c r="H51" s="162" t="s">
        <v>24</v>
      </c>
      <c r="I51" s="162" t="s">
        <v>24</v>
      </c>
      <c r="J51" s="162" t="s">
        <v>24</v>
      </c>
      <c r="K51" s="162" t="s">
        <v>24</v>
      </c>
      <c r="L51" s="162" t="s">
        <v>24</v>
      </c>
      <c r="M51" s="162" t="s">
        <v>24</v>
      </c>
      <c r="N51" s="162" t="s">
        <v>24</v>
      </c>
      <c r="O51" s="162" t="s">
        <v>24</v>
      </c>
      <c r="P51" s="162" t="s">
        <v>24</v>
      </c>
      <c r="Q51" s="162" t="s">
        <v>24</v>
      </c>
      <c r="R51" s="162" t="s">
        <v>24</v>
      </c>
      <c r="S51" s="162" t="s">
        <v>24</v>
      </c>
      <c r="T51" s="162" t="s">
        <v>24</v>
      </c>
      <c r="U51" s="162" t="s">
        <v>24</v>
      </c>
      <c r="V51" s="162" t="s">
        <v>24</v>
      </c>
      <c r="W51" s="162" t="s">
        <v>24</v>
      </c>
      <c r="X51" s="162" t="s">
        <v>24</v>
      </c>
      <c r="Y51" s="162" t="s">
        <v>24</v>
      </c>
      <c r="Z51" s="162" t="s">
        <v>24</v>
      </c>
      <c r="AA51" s="162" t="s">
        <v>24</v>
      </c>
      <c r="AB51" s="162" t="s">
        <v>24</v>
      </c>
      <c r="AC51" s="162" t="s">
        <v>24</v>
      </c>
      <c r="AD51" s="162" t="s">
        <v>24</v>
      </c>
      <c r="AE51" s="162" t="s">
        <v>24</v>
      </c>
      <c r="AF51" s="162" t="s">
        <v>24</v>
      </c>
      <c r="AG51" s="162" t="s">
        <v>24</v>
      </c>
      <c r="AH51" s="162" t="s">
        <v>24</v>
      </c>
      <c r="AI51" s="162" t="s">
        <v>24</v>
      </c>
      <c r="AJ51" s="162" t="s">
        <v>24</v>
      </c>
      <c r="AK51" s="162">
        <f t="shared" si="10"/>
        <v>0</v>
      </c>
      <c r="AL51" s="162">
        <f t="shared" si="1"/>
        <v>0</v>
      </c>
      <c r="AM51" s="162">
        <f t="shared" si="2"/>
        <v>0</v>
      </c>
      <c r="AN51" s="162">
        <f t="shared" si="11"/>
        <v>0</v>
      </c>
      <c r="AO51" s="162">
        <f t="shared" si="12"/>
        <v>0</v>
      </c>
      <c r="AP51" s="162">
        <f t="shared" si="13"/>
        <v>0</v>
      </c>
      <c r="AQ51" s="162">
        <f t="shared" si="14"/>
        <v>0</v>
      </c>
      <c r="AR51" s="162">
        <f t="shared" si="15"/>
        <v>0</v>
      </c>
    </row>
    <row r="52" spans="1:44" ht="31.5" x14ac:dyDescent="0.25">
      <c r="A52" s="163" t="s">
        <v>82</v>
      </c>
      <c r="B52" s="161" t="s">
        <v>163</v>
      </c>
      <c r="C52" s="163" t="s">
        <v>164</v>
      </c>
      <c r="D52" s="225">
        <v>9.030308999999999</v>
      </c>
      <c r="E52" s="162" t="s">
        <v>24</v>
      </c>
      <c r="F52" s="162" t="s">
        <v>24</v>
      </c>
      <c r="G52" s="162" t="s">
        <v>24</v>
      </c>
      <c r="H52" s="162" t="s">
        <v>24</v>
      </c>
      <c r="I52" s="162" t="s">
        <v>24</v>
      </c>
      <c r="J52" s="162" t="s">
        <v>24</v>
      </c>
      <c r="K52" s="162" t="s">
        <v>24</v>
      </c>
      <c r="L52" s="162" t="s">
        <v>24</v>
      </c>
      <c r="M52" s="162" t="s">
        <v>24</v>
      </c>
      <c r="N52" s="162" t="s">
        <v>24</v>
      </c>
      <c r="O52" s="162" t="s">
        <v>24</v>
      </c>
      <c r="P52" s="162" t="s">
        <v>24</v>
      </c>
      <c r="Q52" s="162" t="s">
        <v>24</v>
      </c>
      <c r="R52" s="162" t="s">
        <v>24</v>
      </c>
      <c r="S52" s="162" t="s">
        <v>24</v>
      </c>
      <c r="T52" s="162" t="s">
        <v>24</v>
      </c>
      <c r="U52" s="162" t="s">
        <v>24</v>
      </c>
      <c r="V52" s="162" t="s">
        <v>24</v>
      </c>
      <c r="W52" s="162" t="s">
        <v>24</v>
      </c>
      <c r="X52" s="162" t="s">
        <v>24</v>
      </c>
      <c r="Y52" s="162" t="s">
        <v>24</v>
      </c>
      <c r="Z52" s="162" t="s">
        <v>24</v>
      </c>
      <c r="AA52" s="162" t="s">
        <v>24</v>
      </c>
      <c r="AB52" s="162" t="s">
        <v>24</v>
      </c>
      <c r="AC52" s="162" t="s">
        <v>24</v>
      </c>
      <c r="AD52" s="162" t="s">
        <v>24</v>
      </c>
      <c r="AE52" s="162" t="s">
        <v>24</v>
      </c>
      <c r="AF52" s="162" t="s">
        <v>24</v>
      </c>
      <c r="AG52" s="162" t="s">
        <v>24</v>
      </c>
      <c r="AH52" s="162" t="s">
        <v>24</v>
      </c>
      <c r="AI52" s="162" t="s">
        <v>24</v>
      </c>
      <c r="AJ52" s="162" t="s">
        <v>24</v>
      </c>
      <c r="AK52" s="162">
        <f t="shared" si="10"/>
        <v>0</v>
      </c>
      <c r="AL52" s="162">
        <f t="shared" si="1"/>
        <v>0</v>
      </c>
      <c r="AM52" s="162">
        <f t="shared" si="2"/>
        <v>0</v>
      </c>
      <c r="AN52" s="162">
        <f t="shared" si="11"/>
        <v>0</v>
      </c>
      <c r="AO52" s="162">
        <f t="shared" si="12"/>
        <v>0</v>
      </c>
      <c r="AP52" s="162">
        <f t="shared" si="13"/>
        <v>0</v>
      </c>
      <c r="AQ52" s="162">
        <f t="shared" si="14"/>
        <v>0</v>
      </c>
      <c r="AR52" s="162">
        <f t="shared" si="15"/>
        <v>0</v>
      </c>
    </row>
    <row r="53" spans="1:44" ht="31.5" x14ac:dyDescent="0.25">
      <c r="A53" s="163" t="s">
        <v>83</v>
      </c>
      <c r="B53" s="161" t="s">
        <v>485</v>
      </c>
      <c r="C53" s="163" t="s">
        <v>165</v>
      </c>
      <c r="D53" s="225">
        <v>6.716666</v>
      </c>
      <c r="E53" s="162" t="s">
        <v>24</v>
      </c>
      <c r="F53" s="162" t="s">
        <v>24</v>
      </c>
      <c r="G53" s="162" t="s">
        <v>24</v>
      </c>
      <c r="H53" s="162" t="s">
        <v>24</v>
      </c>
      <c r="I53" s="162" t="s">
        <v>24</v>
      </c>
      <c r="J53" s="162" t="s">
        <v>24</v>
      </c>
      <c r="K53" s="162" t="s">
        <v>24</v>
      </c>
      <c r="L53" s="162" t="s">
        <v>24</v>
      </c>
      <c r="M53" s="162" t="s">
        <v>24</v>
      </c>
      <c r="N53" s="162" t="s">
        <v>24</v>
      </c>
      <c r="O53" s="162" t="s">
        <v>24</v>
      </c>
      <c r="P53" s="162" t="s">
        <v>24</v>
      </c>
      <c r="Q53" s="162" t="s">
        <v>24</v>
      </c>
      <c r="R53" s="162" t="s">
        <v>24</v>
      </c>
      <c r="S53" s="162" t="s">
        <v>24</v>
      </c>
      <c r="T53" s="162" t="s">
        <v>24</v>
      </c>
      <c r="U53" s="162" t="s">
        <v>24</v>
      </c>
      <c r="V53" s="162" t="s">
        <v>24</v>
      </c>
      <c r="W53" s="162" t="s">
        <v>24</v>
      </c>
      <c r="X53" s="162" t="s">
        <v>24</v>
      </c>
      <c r="Y53" s="162" t="s">
        <v>24</v>
      </c>
      <c r="Z53" s="162" t="s">
        <v>24</v>
      </c>
      <c r="AA53" s="162" t="s">
        <v>24</v>
      </c>
      <c r="AB53" s="162" t="s">
        <v>24</v>
      </c>
      <c r="AC53" s="162" t="s">
        <v>24</v>
      </c>
      <c r="AD53" s="162" t="s">
        <v>24</v>
      </c>
      <c r="AE53" s="162" t="s">
        <v>24</v>
      </c>
      <c r="AF53" s="162" t="s">
        <v>24</v>
      </c>
      <c r="AG53" s="162" t="s">
        <v>24</v>
      </c>
      <c r="AH53" s="162" t="s">
        <v>24</v>
      </c>
      <c r="AI53" s="162" t="s">
        <v>24</v>
      </c>
      <c r="AJ53" s="162" t="s">
        <v>24</v>
      </c>
      <c r="AK53" s="162">
        <f t="shared" si="10"/>
        <v>0</v>
      </c>
      <c r="AL53" s="162">
        <f t="shared" si="1"/>
        <v>0</v>
      </c>
      <c r="AM53" s="162">
        <f t="shared" si="2"/>
        <v>0</v>
      </c>
      <c r="AN53" s="162">
        <f t="shared" si="11"/>
        <v>0</v>
      </c>
      <c r="AO53" s="162">
        <f t="shared" si="12"/>
        <v>0</v>
      </c>
      <c r="AP53" s="162">
        <f t="shared" si="13"/>
        <v>0</v>
      </c>
      <c r="AQ53" s="162">
        <f t="shared" si="14"/>
        <v>0</v>
      </c>
      <c r="AR53" s="162">
        <f t="shared" si="15"/>
        <v>0</v>
      </c>
    </row>
    <row r="54" spans="1:44" ht="31.5" x14ac:dyDescent="0.25">
      <c r="A54" s="163" t="s">
        <v>84</v>
      </c>
      <c r="B54" s="161" t="s">
        <v>486</v>
      </c>
      <c r="C54" s="163" t="s">
        <v>166</v>
      </c>
      <c r="D54" s="225">
        <v>10.666666666666668</v>
      </c>
      <c r="E54" s="162" t="s">
        <v>24</v>
      </c>
      <c r="F54" s="162">
        <v>10.666666666666668</v>
      </c>
      <c r="G54" s="162">
        <v>0</v>
      </c>
      <c r="H54" s="162">
        <v>0</v>
      </c>
      <c r="I54" s="162">
        <v>0</v>
      </c>
      <c r="J54" s="162">
        <v>0</v>
      </c>
      <c r="K54" s="162">
        <v>7</v>
      </c>
      <c r="L54" s="162">
        <v>0</v>
      </c>
      <c r="M54" s="162" t="s">
        <v>24</v>
      </c>
      <c r="N54" s="162">
        <v>10.97446718</v>
      </c>
      <c r="O54" s="162">
        <v>0</v>
      </c>
      <c r="P54" s="162">
        <v>0</v>
      </c>
      <c r="Q54" s="162">
        <v>0</v>
      </c>
      <c r="R54" s="162">
        <v>0</v>
      </c>
      <c r="S54" s="162">
        <v>7</v>
      </c>
      <c r="T54" s="162">
        <v>0</v>
      </c>
      <c r="U54" s="162" t="s">
        <v>24</v>
      </c>
      <c r="V54" s="162" t="s">
        <v>24</v>
      </c>
      <c r="W54" s="162" t="s">
        <v>24</v>
      </c>
      <c r="X54" s="162" t="s">
        <v>24</v>
      </c>
      <c r="Y54" s="162" t="s">
        <v>24</v>
      </c>
      <c r="Z54" s="162" t="s">
        <v>24</v>
      </c>
      <c r="AA54" s="162" t="s">
        <v>24</v>
      </c>
      <c r="AB54" s="162" t="s">
        <v>24</v>
      </c>
      <c r="AC54" s="162" t="s">
        <v>24</v>
      </c>
      <c r="AD54" s="162" t="s">
        <v>24</v>
      </c>
      <c r="AE54" s="162" t="s">
        <v>24</v>
      </c>
      <c r="AF54" s="162" t="s">
        <v>24</v>
      </c>
      <c r="AG54" s="162" t="s">
        <v>24</v>
      </c>
      <c r="AH54" s="162" t="s">
        <v>24</v>
      </c>
      <c r="AI54" s="162" t="s">
        <v>24</v>
      </c>
      <c r="AJ54" s="162" t="s">
        <v>24</v>
      </c>
      <c r="AK54" s="162">
        <f t="shared" si="10"/>
        <v>0</v>
      </c>
      <c r="AL54" s="162">
        <f t="shared" si="1"/>
        <v>21.641133846666669</v>
      </c>
      <c r="AM54" s="162">
        <f t="shared" si="2"/>
        <v>0</v>
      </c>
      <c r="AN54" s="162">
        <f t="shared" si="11"/>
        <v>0</v>
      </c>
      <c r="AO54" s="162">
        <f t="shared" si="12"/>
        <v>0</v>
      </c>
      <c r="AP54" s="162">
        <f t="shared" si="13"/>
        <v>0</v>
      </c>
      <c r="AQ54" s="162">
        <f t="shared" si="14"/>
        <v>14</v>
      </c>
      <c r="AR54" s="162">
        <f t="shared" si="15"/>
        <v>0</v>
      </c>
    </row>
    <row r="55" spans="1:44" ht="31.5" x14ac:dyDescent="0.25">
      <c r="A55" s="163" t="s">
        <v>85</v>
      </c>
      <c r="B55" s="161" t="s">
        <v>487</v>
      </c>
      <c r="C55" s="163" t="s">
        <v>167</v>
      </c>
      <c r="D55" s="225">
        <v>646.05795654999997</v>
      </c>
      <c r="E55" s="162" t="s">
        <v>24</v>
      </c>
      <c r="F55" s="162" t="s">
        <v>24</v>
      </c>
      <c r="G55" s="162" t="s">
        <v>24</v>
      </c>
      <c r="H55" s="162" t="s">
        <v>24</v>
      </c>
      <c r="I55" s="162" t="s">
        <v>24</v>
      </c>
      <c r="J55" s="162" t="s">
        <v>24</v>
      </c>
      <c r="K55" s="162" t="s">
        <v>24</v>
      </c>
      <c r="L55" s="162" t="s">
        <v>24</v>
      </c>
      <c r="M55" s="162" t="s">
        <v>24</v>
      </c>
      <c r="N55" s="162" t="s">
        <v>24</v>
      </c>
      <c r="O55" s="162" t="s">
        <v>24</v>
      </c>
      <c r="P55" s="162" t="s">
        <v>24</v>
      </c>
      <c r="Q55" s="162" t="s">
        <v>24</v>
      </c>
      <c r="R55" s="162" t="s">
        <v>24</v>
      </c>
      <c r="S55" s="162" t="s">
        <v>24</v>
      </c>
      <c r="T55" s="162" t="s">
        <v>24</v>
      </c>
      <c r="U55" s="162" t="s">
        <v>24</v>
      </c>
      <c r="V55" s="162">
        <v>646.05795654999997</v>
      </c>
      <c r="W55" s="162" t="s">
        <v>24</v>
      </c>
      <c r="X55" s="162" t="s">
        <v>24</v>
      </c>
      <c r="Y55" s="162" t="s">
        <v>24</v>
      </c>
      <c r="Z55" s="162" t="s">
        <v>24</v>
      </c>
      <c r="AA55" s="162">
        <v>1</v>
      </c>
      <c r="AB55" s="162" t="s">
        <v>24</v>
      </c>
      <c r="AC55" s="162" t="s">
        <v>24</v>
      </c>
      <c r="AD55" s="162" t="s">
        <v>24</v>
      </c>
      <c r="AE55" s="162" t="s">
        <v>24</v>
      </c>
      <c r="AF55" s="162" t="s">
        <v>24</v>
      </c>
      <c r="AG55" s="162" t="s">
        <v>24</v>
      </c>
      <c r="AH55" s="162" t="s">
        <v>24</v>
      </c>
      <c r="AI55" s="162" t="s">
        <v>24</v>
      </c>
      <c r="AJ55" s="162" t="s">
        <v>24</v>
      </c>
      <c r="AK55" s="162">
        <f t="shared" si="10"/>
        <v>0</v>
      </c>
      <c r="AL55" s="162">
        <f t="shared" si="1"/>
        <v>646.05795654999997</v>
      </c>
      <c r="AM55" s="162">
        <f t="shared" si="2"/>
        <v>0</v>
      </c>
      <c r="AN55" s="162">
        <f t="shared" si="11"/>
        <v>0</v>
      </c>
      <c r="AO55" s="162">
        <f t="shared" si="12"/>
        <v>0</v>
      </c>
      <c r="AP55" s="162">
        <f t="shared" si="13"/>
        <v>0</v>
      </c>
      <c r="AQ55" s="162">
        <f t="shared" si="14"/>
        <v>1</v>
      </c>
      <c r="AR55" s="162">
        <f t="shared" si="15"/>
        <v>0</v>
      </c>
    </row>
    <row r="56" spans="1:44" x14ac:dyDescent="0.25">
      <c r="A56" s="163" t="s">
        <v>86</v>
      </c>
      <c r="B56" s="161" t="s">
        <v>476</v>
      </c>
      <c r="C56" s="163" t="s">
        <v>477</v>
      </c>
      <c r="D56" s="225">
        <v>5.37</v>
      </c>
      <c r="E56" s="162" t="s">
        <v>24</v>
      </c>
      <c r="F56" s="162" t="s">
        <v>24</v>
      </c>
      <c r="G56" s="162" t="s">
        <v>24</v>
      </c>
      <c r="H56" s="162" t="s">
        <v>24</v>
      </c>
      <c r="I56" s="162" t="s">
        <v>24</v>
      </c>
      <c r="J56" s="162" t="s">
        <v>24</v>
      </c>
      <c r="K56" s="162" t="s">
        <v>24</v>
      </c>
      <c r="L56" s="162" t="s">
        <v>24</v>
      </c>
      <c r="M56" s="162" t="s">
        <v>24</v>
      </c>
      <c r="N56" s="162" t="s">
        <v>24</v>
      </c>
      <c r="O56" s="162" t="s">
        <v>24</v>
      </c>
      <c r="P56" s="162" t="s">
        <v>24</v>
      </c>
      <c r="Q56" s="162" t="s">
        <v>24</v>
      </c>
      <c r="R56" s="162" t="s">
        <v>24</v>
      </c>
      <c r="S56" s="162" t="s">
        <v>24</v>
      </c>
      <c r="T56" s="162" t="s">
        <v>24</v>
      </c>
      <c r="U56" s="162" t="s">
        <v>24</v>
      </c>
      <c r="V56" s="162" t="s">
        <v>24</v>
      </c>
      <c r="W56" s="162" t="s">
        <v>24</v>
      </c>
      <c r="X56" s="162" t="s">
        <v>24</v>
      </c>
      <c r="Y56" s="162" t="s">
        <v>24</v>
      </c>
      <c r="Z56" s="162" t="s">
        <v>24</v>
      </c>
      <c r="AA56" s="162" t="s">
        <v>24</v>
      </c>
      <c r="AB56" s="162" t="s">
        <v>24</v>
      </c>
      <c r="AC56" s="162" t="s">
        <v>24</v>
      </c>
      <c r="AD56" s="162" t="s">
        <v>24</v>
      </c>
      <c r="AE56" s="162" t="s">
        <v>24</v>
      </c>
      <c r="AF56" s="162" t="s">
        <v>24</v>
      </c>
      <c r="AG56" s="162" t="s">
        <v>24</v>
      </c>
      <c r="AH56" s="162" t="s">
        <v>24</v>
      </c>
      <c r="AI56" s="162" t="s">
        <v>24</v>
      </c>
      <c r="AJ56" s="162" t="s">
        <v>24</v>
      </c>
      <c r="AK56" s="162">
        <f t="shared" ref="AK56:AK57" si="16">+SUM(E56,M56,U56,AC56)</f>
        <v>0</v>
      </c>
      <c r="AL56" s="162">
        <f t="shared" ref="AL56:AL57" si="17">+SUM(F56,N56,V56,AD56)</f>
        <v>0</v>
      </c>
      <c r="AM56" s="162">
        <f t="shared" ref="AM56:AM57" si="18">+SUM(G56,O56,W56,AE56)</f>
        <v>0</v>
      </c>
      <c r="AN56" s="162">
        <f t="shared" ref="AN56:AN57" si="19">+SUM(H56,P56,X56,AF56)</f>
        <v>0</v>
      </c>
      <c r="AO56" s="162">
        <f t="shared" ref="AO56:AO57" si="20">+SUM(I56,Q56,Y56,AG56)</f>
        <v>0</v>
      </c>
      <c r="AP56" s="162">
        <f t="shared" ref="AP56:AP57" si="21">+SUM(J56,R56,Z56,AH56)</f>
        <v>0</v>
      </c>
      <c r="AQ56" s="162">
        <f t="shared" ref="AQ56:AQ57" si="22">+SUM(K56,S56,AA56,AI56)</f>
        <v>0</v>
      </c>
      <c r="AR56" s="162">
        <f t="shared" ref="AR56:AR57" si="23">+SUM(L56,T56,AB56,AJ56)</f>
        <v>0</v>
      </c>
    </row>
    <row r="57" spans="1:44" x14ac:dyDescent="0.25">
      <c r="A57" s="163" t="s">
        <v>87</v>
      </c>
      <c r="B57" s="161" t="s">
        <v>492</v>
      </c>
      <c r="C57" s="163" t="s">
        <v>493</v>
      </c>
      <c r="D57" s="225">
        <v>43.470000000000006</v>
      </c>
      <c r="E57" s="162" t="s">
        <v>24</v>
      </c>
      <c r="F57" s="162">
        <v>43.470000000000006</v>
      </c>
      <c r="G57" s="162" t="s">
        <v>24</v>
      </c>
      <c r="H57" s="162" t="s">
        <v>24</v>
      </c>
      <c r="I57" s="162" t="s">
        <v>24</v>
      </c>
      <c r="J57" s="162" t="s">
        <v>24</v>
      </c>
      <c r="K57" s="162">
        <v>30</v>
      </c>
      <c r="L57" s="162" t="s">
        <v>24</v>
      </c>
      <c r="M57" s="162" t="s">
        <v>24</v>
      </c>
      <c r="N57" s="162" t="s">
        <v>24</v>
      </c>
      <c r="O57" s="162" t="s">
        <v>24</v>
      </c>
      <c r="P57" s="162" t="s">
        <v>24</v>
      </c>
      <c r="Q57" s="162" t="s">
        <v>24</v>
      </c>
      <c r="R57" s="162" t="s">
        <v>24</v>
      </c>
      <c r="S57" s="162" t="s">
        <v>24</v>
      </c>
      <c r="T57" s="162" t="s">
        <v>24</v>
      </c>
      <c r="U57" s="162" t="s">
        <v>24</v>
      </c>
      <c r="V57" s="162" t="s">
        <v>24</v>
      </c>
      <c r="W57" s="162" t="s">
        <v>24</v>
      </c>
      <c r="X57" s="162" t="s">
        <v>24</v>
      </c>
      <c r="Y57" s="162" t="s">
        <v>24</v>
      </c>
      <c r="Z57" s="162" t="s">
        <v>24</v>
      </c>
      <c r="AA57" s="162" t="s">
        <v>24</v>
      </c>
      <c r="AB57" s="162" t="s">
        <v>24</v>
      </c>
      <c r="AC57" s="162" t="s">
        <v>24</v>
      </c>
      <c r="AD57" s="162" t="s">
        <v>24</v>
      </c>
      <c r="AE57" s="162" t="s">
        <v>24</v>
      </c>
      <c r="AF57" s="162" t="s">
        <v>24</v>
      </c>
      <c r="AG57" s="162" t="s">
        <v>24</v>
      </c>
      <c r="AH57" s="162" t="s">
        <v>24</v>
      </c>
      <c r="AI57" s="162" t="s">
        <v>24</v>
      </c>
      <c r="AJ57" s="162" t="s">
        <v>24</v>
      </c>
      <c r="AK57" s="162">
        <f t="shared" si="16"/>
        <v>0</v>
      </c>
      <c r="AL57" s="162">
        <f t="shared" si="17"/>
        <v>43.470000000000006</v>
      </c>
      <c r="AM57" s="162">
        <f t="shared" si="18"/>
        <v>0</v>
      </c>
      <c r="AN57" s="162">
        <f t="shared" si="19"/>
        <v>0</v>
      </c>
      <c r="AO57" s="162">
        <f t="shared" si="20"/>
        <v>0</v>
      </c>
      <c r="AP57" s="162">
        <f t="shared" si="21"/>
        <v>0</v>
      </c>
      <c r="AQ57" s="162">
        <f t="shared" si="22"/>
        <v>30</v>
      </c>
      <c r="AR57" s="162">
        <f t="shared" si="23"/>
        <v>0</v>
      </c>
    </row>
    <row r="58" spans="1:44" ht="31.5" x14ac:dyDescent="0.25">
      <c r="A58" s="196" t="s">
        <v>88</v>
      </c>
      <c r="B58" s="199" t="s">
        <v>486</v>
      </c>
      <c r="C58" s="196" t="s">
        <v>494</v>
      </c>
      <c r="D58" s="225">
        <v>19.850000000000001</v>
      </c>
      <c r="E58" s="162" t="s">
        <v>24</v>
      </c>
      <c r="F58" s="162" t="s">
        <v>24</v>
      </c>
      <c r="G58" s="162" t="s">
        <v>24</v>
      </c>
      <c r="H58" s="162" t="s">
        <v>24</v>
      </c>
      <c r="I58" s="162" t="s">
        <v>24</v>
      </c>
      <c r="J58" s="162" t="s">
        <v>24</v>
      </c>
      <c r="K58" s="162" t="s">
        <v>24</v>
      </c>
      <c r="L58" s="162" t="s">
        <v>24</v>
      </c>
      <c r="M58" s="162" t="s">
        <v>24</v>
      </c>
      <c r="N58" s="162">
        <v>19.850000000000001</v>
      </c>
      <c r="O58" s="162" t="s">
        <v>24</v>
      </c>
      <c r="P58" s="162" t="s">
        <v>24</v>
      </c>
      <c r="Q58" s="162" t="s">
        <v>24</v>
      </c>
      <c r="R58" s="162" t="s">
        <v>24</v>
      </c>
      <c r="S58" s="162">
        <v>7</v>
      </c>
      <c r="T58" s="162" t="s">
        <v>24</v>
      </c>
      <c r="U58" s="162" t="s">
        <v>24</v>
      </c>
      <c r="V58" s="162" t="s">
        <v>24</v>
      </c>
      <c r="W58" s="162" t="s">
        <v>24</v>
      </c>
      <c r="X58" s="162" t="s">
        <v>24</v>
      </c>
      <c r="Y58" s="162" t="s">
        <v>24</v>
      </c>
      <c r="Z58" s="162" t="s">
        <v>24</v>
      </c>
      <c r="AA58" s="162" t="s">
        <v>24</v>
      </c>
      <c r="AB58" s="162" t="s">
        <v>24</v>
      </c>
      <c r="AC58" s="162" t="s">
        <v>24</v>
      </c>
      <c r="AD58" s="162" t="s">
        <v>24</v>
      </c>
      <c r="AE58" s="162" t="s">
        <v>24</v>
      </c>
      <c r="AF58" s="162" t="s">
        <v>24</v>
      </c>
      <c r="AG58" s="162" t="s">
        <v>24</v>
      </c>
      <c r="AH58" s="162" t="s">
        <v>24</v>
      </c>
      <c r="AI58" s="162" t="s">
        <v>24</v>
      </c>
      <c r="AJ58" s="162" t="s">
        <v>24</v>
      </c>
      <c r="AK58" s="162">
        <f t="shared" si="10"/>
        <v>0</v>
      </c>
      <c r="AL58" s="162">
        <f t="shared" si="1"/>
        <v>19.850000000000001</v>
      </c>
      <c r="AM58" s="162">
        <f t="shared" si="2"/>
        <v>0</v>
      </c>
      <c r="AN58" s="162">
        <f t="shared" si="11"/>
        <v>0</v>
      </c>
      <c r="AO58" s="162">
        <f t="shared" si="12"/>
        <v>0</v>
      </c>
      <c r="AP58" s="162">
        <f t="shared" si="13"/>
        <v>0</v>
      </c>
      <c r="AQ58" s="162">
        <f t="shared" si="14"/>
        <v>7</v>
      </c>
      <c r="AR58" s="162">
        <f t="shared" si="15"/>
        <v>0</v>
      </c>
    </row>
    <row r="59" spans="1:44" x14ac:dyDescent="0.25">
      <c r="A59" s="163" t="s">
        <v>495</v>
      </c>
      <c r="B59" s="161" t="s">
        <v>496</v>
      </c>
      <c r="C59" s="163" t="s">
        <v>497</v>
      </c>
      <c r="D59" s="225">
        <v>10</v>
      </c>
      <c r="E59" s="162" t="s">
        <v>24</v>
      </c>
      <c r="F59" s="162" t="s">
        <v>24</v>
      </c>
      <c r="G59" s="162" t="s">
        <v>24</v>
      </c>
      <c r="H59" s="162" t="s">
        <v>24</v>
      </c>
      <c r="I59" s="162" t="s">
        <v>24</v>
      </c>
      <c r="J59" s="162" t="s">
        <v>24</v>
      </c>
      <c r="K59" s="162" t="s">
        <v>24</v>
      </c>
      <c r="L59" s="162" t="s">
        <v>24</v>
      </c>
      <c r="M59" s="162" t="s">
        <v>24</v>
      </c>
      <c r="N59" s="162">
        <v>10</v>
      </c>
      <c r="O59" s="162" t="s">
        <v>24</v>
      </c>
      <c r="P59" s="162" t="s">
        <v>24</v>
      </c>
      <c r="Q59" s="162" t="s">
        <v>24</v>
      </c>
      <c r="R59" s="162" t="s">
        <v>24</v>
      </c>
      <c r="S59" s="162">
        <v>1</v>
      </c>
      <c r="T59" s="162" t="s">
        <v>24</v>
      </c>
      <c r="U59" s="162" t="s">
        <v>24</v>
      </c>
      <c r="V59" s="162" t="s">
        <v>24</v>
      </c>
      <c r="W59" s="162" t="s">
        <v>24</v>
      </c>
      <c r="X59" s="162" t="s">
        <v>24</v>
      </c>
      <c r="Y59" s="162" t="s">
        <v>24</v>
      </c>
      <c r="Z59" s="162" t="s">
        <v>24</v>
      </c>
      <c r="AA59" s="162" t="s">
        <v>24</v>
      </c>
      <c r="AB59" s="162" t="s">
        <v>24</v>
      </c>
      <c r="AC59" s="162" t="s">
        <v>24</v>
      </c>
      <c r="AD59" s="162" t="s">
        <v>24</v>
      </c>
      <c r="AE59" s="162" t="s">
        <v>24</v>
      </c>
      <c r="AF59" s="162" t="s">
        <v>24</v>
      </c>
      <c r="AG59" s="162" t="s">
        <v>24</v>
      </c>
      <c r="AH59" s="162" t="s">
        <v>24</v>
      </c>
      <c r="AI59" s="162" t="s">
        <v>24</v>
      </c>
      <c r="AJ59" s="162" t="s">
        <v>24</v>
      </c>
      <c r="AK59" s="162">
        <f t="shared" si="10"/>
        <v>0</v>
      </c>
      <c r="AL59" s="162">
        <f t="shared" si="1"/>
        <v>10</v>
      </c>
      <c r="AM59" s="162">
        <f t="shared" si="2"/>
        <v>0</v>
      </c>
      <c r="AN59" s="162">
        <f t="shared" si="11"/>
        <v>0</v>
      </c>
      <c r="AO59" s="162">
        <f t="shared" si="12"/>
        <v>0</v>
      </c>
      <c r="AP59" s="162">
        <f t="shared" si="13"/>
        <v>0</v>
      </c>
      <c r="AQ59" s="162">
        <f t="shared" si="14"/>
        <v>1</v>
      </c>
      <c r="AR59" s="162">
        <f t="shared" si="15"/>
        <v>0</v>
      </c>
    </row>
    <row r="60" spans="1:44" ht="31.5" x14ac:dyDescent="0.25">
      <c r="A60" s="157" t="s">
        <v>93</v>
      </c>
      <c r="B60" s="158" t="s">
        <v>94</v>
      </c>
      <c r="C60" s="157" t="s">
        <v>23</v>
      </c>
      <c r="D60" s="4">
        <v>8.14922112</v>
      </c>
      <c r="E60" s="159">
        <v>0</v>
      </c>
      <c r="F60" s="159">
        <v>0</v>
      </c>
      <c r="G60" s="159">
        <v>0</v>
      </c>
      <c r="H60" s="159">
        <v>0</v>
      </c>
      <c r="I60" s="159">
        <v>0</v>
      </c>
      <c r="J60" s="159">
        <v>0</v>
      </c>
      <c r="K60" s="159">
        <v>0</v>
      </c>
      <c r="L60" s="159">
        <v>0</v>
      </c>
      <c r="M60" s="159">
        <v>0</v>
      </c>
      <c r="N60" s="159">
        <v>0</v>
      </c>
      <c r="O60" s="159">
        <v>0</v>
      </c>
      <c r="P60" s="159">
        <v>0</v>
      </c>
      <c r="Q60" s="159">
        <v>0</v>
      </c>
      <c r="R60" s="159">
        <v>0</v>
      </c>
      <c r="S60" s="159">
        <v>0</v>
      </c>
      <c r="T60" s="159">
        <v>0</v>
      </c>
      <c r="U60" s="159">
        <v>0</v>
      </c>
      <c r="V60" s="159">
        <v>0</v>
      </c>
      <c r="W60" s="159">
        <v>0</v>
      </c>
      <c r="X60" s="159">
        <v>0</v>
      </c>
      <c r="Y60" s="159">
        <v>0</v>
      </c>
      <c r="Z60" s="159">
        <v>0</v>
      </c>
      <c r="AA60" s="159">
        <v>0</v>
      </c>
      <c r="AB60" s="159">
        <v>0</v>
      </c>
      <c r="AC60" s="159">
        <v>0</v>
      </c>
      <c r="AD60" s="159">
        <v>0</v>
      </c>
      <c r="AE60" s="159">
        <v>0</v>
      </c>
      <c r="AF60" s="159">
        <v>0</v>
      </c>
      <c r="AG60" s="159">
        <v>0</v>
      </c>
      <c r="AH60" s="159">
        <v>0</v>
      </c>
      <c r="AI60" s="159">
        <v>0</v>
      </c>
      <c r="AJ60" s="159">
        <v>0</v>
      </c>
      <c r="AK60" s="159">
        <f t="shared" si="0"/>
        <v>0</v>
      </c>
      <c r="AL60" s="159">
        <f t="shared" si="1"/>
        <v>0</v>
      </c>
      <c r="AM60" s="159">
        <f t="shared" si="2"/>
        <v>0</v>
      </c>
      <c r="AN60" s="159">
        <f t="shared" si="3"/>
        <v>0</v>
      </c>
      <c r="AO60" s="159">
        <f t="shared" si="4"/>
        <v>0</v>
      </c>
      <c r="AP60" s="159">
        <f t="shared" si="5"/>
        <v>0</v>
      </c>
      <c r="AQ60" s="159">
        <f t="shared" si="6"/>
        <v>0</v>
      </c>
      <c r="AR60" s="159">
        <f t="shared" si="7"/>
        <v>0</v>
      </c>
    </row>
    <row r="61" spans="1:44" x14ac:dyDescent="0.25">
      <c r="A61" s="157" t="s">
        <v>95</v>
      </c>
      <c r="B61" s="158" t="s">
        <v>96</v>
      </c>
      <c r="C61" s="157" t="s">
        <v>23</v>
      </c>
      <c r="D61" s="4">
        <v>8.14922112</v>
      </c>
      <c r="E61" s="159">
        <v>0</v>
      </c>
      <c r="F61" s="159">
        <v>0</v>
      </c>
      <c r="G61" s="159">
        <v>0</v>
      </c>
      <c r="H61" s="159">
        <v>0</v>
      </c>
      <c r="I61" s="159">
        <v>0</v>
      </c>
      <c r="J61" s="159">
        <v>0</v>
      </c>
      <c r="K61" s="159">
        <v>0</v>
      </c>
      <c r="L61" s="159">
        <v>0</v>
      </c>
      <c r="M61" s="159">
        <v>0</v>
      </c>
      <c r="N61" s="159">
        <v>0</v>
      </c>
      <c r="O61" s="159">
        <v>0</v>
      </c>
      <c r="P61" s="159">
        <v>0</v>
      </c>
      <c r="Q61" s="159">
        <v>0</v>
      </c>
      <c r="R61" s="159">
        <v>0</v>
      </c>
      <c r="S61" s="159">
        <v>0</v>
      </c>
      <c r="T61" s="159">
        <v>0</v>
      </c>
      <c r="U61" s="159">
        <v>0</v>
      </c>
      <c r="V61" s="159">
        <v>0</v>
      </c>
      <c r="W61" s="159">
        <v>0</v>
      </c>
      <c r="X61" s="159">
        <v>0</v>
      </c>
      <c r="Y61" s="159">
        <v>0</v>
      </c>
      <c r="Z61" s="159">
        <v>0</v>
      </c>
      <c r="AA61" s="159">
        <v>0</v>
      </c>
      <c r="AB61" s="159">
        <v>0</v>
      </c>
      <c r="AC61" s="159">
        <v>0</v>
      </c>
      <c r="AD61" s="159">
        <v>0</v>
      </c>
      <c r="AE61" s="159">
        <v>0</v>
      </c>
      <c r="AF61" s="159">
        <v>0</v>
      </c>
      <c r="AG61" s="159">
        <v>0</v>
      </c>
      <c r="AH61" s="159">
        <v>0</v>
      </c>
      <c r="AI61" s="159">
        <v>0</v>
      </c>
      <c r="AJ61" s="159">
        <v>0</v>
      </c>
      <c r="AK61" s="159">
        <f t="shared" si="0"/>
        <v>0</v>
      </c>
      <c r="AL61" s="159">
        <f t="shared" si="1"/>
        <v>0</v>
      </c>
      <c r="AM61" s="159">
        <f t="shared" si="2"/>
        <v>0</v>
      </c>
      <c r="AN61" s="159">
        <f t="shared" si="3"/>
        <v>0</v>
      </c>
      <c r="AO61" s="159">
        <f t="shared" si="4"/>
        <v>0</v>
      </c>
      <c r="AP61" s="159">
        <f t="shared" si="5"/>
        <v>0</v>
      </c>
      <c r="AQ61" s="159">
        <f t="shared" si="6"/>
        <v>0</v>
      </c>
      <c r="AR61" s="159">
        <f t="shared" si="7"/>
        <v>0</v>
      </c>
    </row>
    <row r="62" spans="1:44" ht="63" x14ac:dyDescent="0.25">
      <c r="A62" s="163" t="s">
        <v>168</v>
      </c>
      <c r="B62" s="161" t="s">
        <v>169</v>
      </c>
      <c r="C62" s="163" t="s">
        <v>170</v>
      </c>
      <c r="D62" s="225">
        <v>4.2382391200000002</v>
      </c>
      <c r="E62" s="162" t="s">
        <v>24</v>
      </c>
      <c r="F62" s="162" t="s">
        <v>24</v>
      </c>
      <c r="G62" s="162" t="s">
        <v>24</v>
      </c>
      <c r="H62" s="162" t="s">
        <v>24</v>
      </c>
      <c r="I62" s="162" t="s">
        <v>24</v>
      </c>
      <c r="J62" s="162" t="s">
        <v>24</v>
      </c>
      <c r="K62" s="162" t="s">
        <v>24</v>
      </c>
      <c r="L62" s="162" t="s">
        <v>24</v>
      </c>
      <c r="M62" s="162" t="s">
        <v>24</v>
      </c>
      <c r="N62" s="162" t="s">
        <v>24</v>
      </c>
      <c r="O62" s="162" t="s">
        <v>24</v>
      </c>
      <c r="P62" s="162" t="s">
        <v>24</v>
      </c>
      <c r="Q62" s="162" t="s">
        <v>24</v>
      </c>
      <c r="R62" s="162" t="s">
        <v>24</v>
      </c>
      <c r="S62" s="162" t="s">
        <v>24</v>
      </c>
      <c r="T62" s="162" t="s">
        <v>24</v>
      </c>
      <c r="U62" s="162" t="s">
        <v>24</v>
      </c>
      <c r="V62" s="162" t="s">
        <v>24</v>
      </c>
      <c r="W62" s="162" t="s">
        <v>24</v>
      </c>
      <c r="X62" s="162" t="s">
        <v>24</v>
      </c>
      <c r="Y62" s="162" t="s">
        <v>24</v>
      </c>
      <c r="Z62" s="162" t="s">
        <v>24</v>
      </c>
      <c r="AA62" s="162" t="s">
        <v>24</v>
      </c>
      <c r="AB62" s="162" t="s">
        <v>24</v>
      </c>
      <c r="AC62" s="162" t="s">
        <v>24</v>
      </c>
      <c r="AD62" s="162" t="s">
        <v>24</v>
      </c>
      <c r="AE62" s="162" t="s">
        <v>24</v>
      </c>
      <c r="AF62" s="162" t="s">
        <v>24</v>
      </c>
      <c r="AG62" s="162" t="s">
        <v>24</v>
      </c>
      <c r="AH62" s="162" t="s">
        <v>24</v>
      </c>
      <c r="AI62" s="162" t="s">
        <v>24</v>
      </c>
      <c r="AJ62" s="162" t="s">
        <v>24</v>
      </c>
      <c r="AK62" s="162">
        <f t="shared" ref="AK62:AM63" si="24">+SUM(E62,M62,U62,AC62)</f>
        <v>0</v>
      </c>
      <c r="AL62" s="162">
        <f t="shared" si="24"/>
        <v>0</v>
      </c>
      <c r="AM62" s="162">
        <f t="shared" si="24"/>
        <v>0</v>
      </c>
      <c r="AN62" s="162">
        <f t="shared" si="3"/>
        <v>0</v>
      </c>
      <c r="AO62" s="162">
        <f t="shared" si="4"/>
        <v>0</v>
      </c>
      <c r="AP62" s="162">
        <f t="shared" si="5"/>
        <v>0</v>
      </c>
      <c r="AQ62" s="162">
        <f t="shared" si="6"/>
        <v>0</v>
      </c>
      <c r="AR62" s="162">
        <f>+SUM(L62,T62,AB62,AJ62)</f>
        <v>0</v>
      </c>
    </row>
    <row r="63" spans="1:44" ht="47.25" x14ac:dyDescent="0.25">
      <c r="A63" s="196" t="s">
        <v>447</v>
      </c>
      <c r="B63" s="195" t="s">
        <v>448</v>
      </c>
      <c r="C63" s="196" t="s">
        <v>449</v>
      </c>
      <c r="D63" s="225">
        <v>3.9109820000000002</v>
      </c>
      <c r="E63" s="162" t="s">
        <v>24</v>
      </c>
      <c r="F63" s="162" t="s">
        <v>24</v>
      </c>
      <c r="G63" s="162" t="s">
        <v>24</v>
      </c>
      <c r="H63" s="162" t="s">
        <v>24</v>
      </c>
      <c r="I63" s="162" t="s">
        <v>24</v>
      </c>
      <c r="J63" s="162" t="s">
        <v>24</v>
      </c>
      <c r="K63" s="162" t="s">
        <v>24</v>
      </c>
      <c r="L63" s="162" t="s">
        <v>24</v>
      </c>
      <c r="M63" s="162" t="s">
        <v>24</v>
      </c>
      <c r="N63" s="162" t="s">
        <v>24</v>
      </c>
      <c r="O63" s="162" t="s">
        <v>24</v>
      </c>
      <c r="P63" s="162" t="s">
        <v>24</v>
      </c>
      <c r="Q63" s="162" t="s">
        <v>24</v>
      </c>
      <c r="R63" s="162" t="s">
        <v>24</v>
      </c>
      <c r="S63" s="162" t="s">
        <v>24</v>
      </c>
      <c r="T63" s="162" t="s">
        <v>24</v>
      </c>
      <c r="U63" s="162" t="s">
        <v>24</v>
      </c>
      <c r="V63" s="162" t="s">
        <v>24</v>
      </c>
      <c r="W63" s="162" t="s">
        <v>24</v>
      </c>
      <c r="X63" s="162" t="s">
        <v>24</v>
      </c>
      <c r="Y63" s="162" t="s">
        <v>24</v>
      </c>
      <c r="Z63" s="162" t="s">
        <v>24</v>
      </c>
      <c r="AA63" s="162" t="s">
        <v>24</v>
      </c>
      <c r="AB63" s="162" t="s">
        <v>24</v>
      </c>
      <c r="AC63" s="162" t="s">
        <v>24</v>
      </c>
      <c r="AD63" s="162" t="s">
        <v>24</v>
      </c>
      <c r="AE63" s="162" t="s">
        <v>24</v>
      </c>
      <c r="AF63" s="162" t="s">
        <v>24</v>
      </c>
      <c r="AG63" s="162" t="s">
        <v>24</v>
      </c>
      <c r="AH63" s="162" t="s">
        <v>24</v>
      </c>
      <c r="AI63" s="162" t="s">
        <v>24</v>
      </c>
      <c r="AJ63" s="162" t="s">
        <v>24</v>
      </c>
      <c r="AK63" s="162">
        <f t="shared" si="24"/>
        <v>0</v>
      </c>
      <c r="AL63" s="162">
        <f t="shared" si="24"/>
        <v>0</v>
      </c>
      <c r="AM63" s="162">
        <f t="shared" si="24"/>
        <v>0</v>
      </c>
      <c r="AN63" s="162">
        <f t="shared" si="3"/>
        <v>0</v>
      </c>
      <c r="AO63" s="162">
        <f t="shared" si="4"/>
        <v>0</v>
      </c>
      <c r="AP63" s="162">
        <f t="shared" si="5"/>
        <v>0</v>
      </c>
      <c r="AQ63" s="162">
        <f t="shared" si="6"/>
        <v>0</v>
      </c>
      <c r="AR63" s="162">
        <f>+SUM(L63,T63,AB63,AJ63)</f>
        <v>0</v>
      </c>
    </row>
    <row r="64" spans="1:44" ht="31.5" hidden="1" x14ac:dyDescent="0.25">
      <c r="A64" s="157" t="s">
        <v>97</v>
      </c>
      <c r="B64" s="158" t="s">
        <v>98</v>
      </c>
      <c r="C64" s="157" t="s">
        <v>23</v>
      </c>
      <c r="D64" s="4" t="s">
        <v>24</v>
      </c>
      <c r="E64" s="159" t="s">
        <v>24</v>
      </c>
      <c r="F64" s="159" t="s">
        <v>24</v>
      </c>
      <c r="G64" s="159" t="s">
        <v>24</v>
      </c>
      <c r="H64" s="159" t="s">
        <v>24</v>
      </c>
      <c r="I64" s="159" t="s">
        <v>24</v>
      </c>
      <c r="J64" s="159" t="s">
        <v>24</v>
      </c>
      <c r="K64" s="159" t="s">
        <v>24</v>
      </c>
      <c r="L64" s="159" t="s">
        <v>24</v>
      </c>
      <c r="M64" s="159" t="s">
        <v>24</v>
      </c>
      <c r="N64" s="159" t="s">
        <v>24</v>
      </c>
      <c r="O64" s="159" t="s">
        <v>24</v>
      </c>
      <c r="P64" s="159" t="s">
        <v>24</v>
      </c>
      <c r="Q64" s="159" t="s">
        <v>24</v>
      </c>
      <c r="R64" s="159" t="s">
        <v>24</v>
      </c>
      <c r="S64" s="159" t="s">
        <v>24</v>
      </c>
      <c r="T64" s="159" t="s">
        <v>24</v>
      </c>
      <c r="U64" s="159" t="s">
        <v>24</v>
      </c>
      <c r="V64" s="159" t="s">
        <v>24</v>
      </c>
      <c r="W64" s="159" t="s">
        <v>24</v>
      </c>
      <c r="X64" s="159" t="s">
        <v>24</v>
      </c>
      <c r="Y64" s="159" t="s">
        <v>24</v>
      </c>
      <c r="Z64" s="159" t="s">
        <v>24</v>
      </c>
      <c r="AA64" s="159" t="s">
        <v>24</v>
      </c>
      <c r="AB64" s="159" t="s">
        <v>24</v>
      </c>
      <c r="AC64" s="159" t="s">
        <v>24</v>
      </c>
      <c r="AD64" s="159" t="s">
        <v>24</v>
      </c>
      <c r="AE64" s="159" t="s">
        <v>24</v>
      </c>
      <c r="AF64" s="159" t="s">
        <v>24</v>
      </c>
      <c r="AG64" s="159" t="s">
        <v>24</v>
      </c>
      <c r="AH64" s="159" t="s">
        <v>24</v>
      </c>
      <c r="AI64" s="159" t="s">
        <v>24</v>
      </c>
      <c r="AJ64" s="159" t="s">
        <v>24</v>
      </c>
      <c r="AK64" s="159">
        <f t="shared" si="0"/>
        <v>0</v>
      </c>
      <c r="AL64" s="159">
        <f t="shared" si="1"/>
        <v>0</v>
      </c>
      <c r="AM64" s="159">
        <f t="shared" si="2"/>
        <v>0</v>
      </c>
      <c r="AN64" s="159">
        <f t="shared" si="3"/>
        <v>0</v>
      </c>
      <c r="AO64" s="159">
        <f t="shared" si="4"/>
        <v>0</v>
      </c>
      <c r="AP64" s="159">
        <f t="shared" si="5"/>
        <v>0</v>
      </c>
      <c r="AQ64" s="159">
        <f t="shared" si="6"/>
        <v>0</v>
      </c>
      <c r="AR64" s="159">
        <f t="shared" si="7"/>
        <v>0</v>
      </c>
    </row>
    <row r="65" spans="1:44" ht="31.5" hidden="1" x14ac:dyDescent="0.25">
      <c r="A65" s="157" t="s">
        <v>99</v>
      </c>
      <c r="B65" s="158" t="s">
        <v>100</v>
      </c>
      <c r="C65" s="157" t="s">
        <v>23</v>
      </c>
      <c r="D65" s="4" t="s">
        <v>24</v>
      </c>
      <c r="E65" s="159" t="s">
        <v>24</v>
      </c>
      <c r="F65" s="159" t="s">
        <v>24</v>
      </c>
      <c r="G65" s="159" t="s">
        <v>24</v>
      </c>
      <c r="H65" s="159" t="s">
        <v>24</v>
      </c>
      <c r="I65" s="159" t="s">
        <v>24</v>
      </c>
      <c r="J65" s="159" t="s">
        <v>24</v>
      </c>
      <c r="K65" s="159" t="s">
        <v>24</v>
      </c>
      <c r="L65" s="159" t="s">
        <v>24</v>
      </c>
      <c r="M65" s="159" t="s">
        <v>24</v>
      </c>
      <c r="N65" s="159" t="s">
        <v>24</v>
      </c>
      <c r="O65" s="159" t="s">
        <v>24</v>
      </c>
      <c r="P65" s="159" t="s">
        <v>24</v>
      </c>
      <c r="Q65" s="159" t="s">
        <v>24</v>
      </c>
      <c r="R65" s="159" t="s">
        <v>24</v>
      </c>
      <c r="S65" s="159" t="s">
        <v>24</v>
      </c>
      <c r="T65" s="159" t="s">
        <v>24</v>
      </c>
      <c r="U65" s="159" t="s">
        <v>24</v>
      </c>
      <c r="V65" s="159" t="s">
        <v>24</v>
      </c>
      <c r="W65" s="159" t="s">
        <v>24</v>
      </c>
      <c r="X65" s="159" t="s">
        <v>24</v>
      </c>
      <c r="Y65" s="159" t="s">
        <v>24</v>
      </c>
      <c r="Z65" s="159" t="s">
        <v>24</v>
      </c>
      <c r="AA65" s="159" t="s">
        <v>24</v>
      </c>
      <c r="AB65" s="159" t="s">
        <v>24</v>
      </c>
      <c r="AC65" s="159" t="s">
        <v>24</v>
      </c>
      <c r="AD65" s="159" t="s">
        <v>24</v>
      </c>
      <c r="AE65" s="159" t="s">
        <v>24</v>
      </c>
      <c r="AF65" s="159" t="s">
        <v>24</v>
      </c>
      <c r="AG65" s="159" t="s">
        <v>24</v>
      </c>
      <c r="AH65" s="159" t="s">
        <v>24</v>
      </c>
      <c r="AI65" s="159" t="s">
        <v>24</v>
      </c>
      <c r="AJ65" s="159" t="s">
        <v>24</v>
      </c>
      <c r="AK65" s="159">
        <f t="shared" si="0"/>
        <v>0</v>
      </c>
      <c r="AL65" s="159">
        <f t="shared" si="1"/>
        <v>0</v>
      </c>
      <c r="AM65" s="159">
        <f t="shared" si="2"/>
        <v>0</v>
      </c>
      <c r="AN65" s="159">
        <f t="shared" si="3"/>
        <v>0</v>
      </c>
      <c r="AO65" s="159">
        <f t="shared" si="4"/>
        <v>0</v>
      </c>
      <c r="AP65" s="159">
        <f t="shared" si="5"/>
        <v>0</v>
      </c>
      <c r="AQ65" s="159">
        <f t="shared" si="6"/>
        <v>0</v>
      </c>
      <c r="AR65" s="159">
        <f t="shared" si="7"/>
        <v>0</v>
      </c>
    </row>
    <row r="66" spans="1:44" ht="31.5" hidden="1" x14ac:dyDescent="0.25">
      <c r="A66" s="157" t="s">
        <v>101</v>
      </c>
      <c r="B66" s="158" t="s">
        <v>102</v>
      </c>
      <c r="C66" s="157" t="s">
        <v>23</v>
      </c>
      <c r="D66" s="4" t="s">
        <v>24</v>
      </c>
      <c r="E66" s="159" t="s">
        <v>24</v>
      </c>
      <c r="F66" s="159" t="s">
        <v>24</v>
      </c>
      <c r="G66" s="159" t="s">
        <v>24</v>
      </c>
      <c r="H66" s="159" t="s">
        <v>24</v>
      </c>
      <c r="I66" s="159" t="s">
        <v>24</v>
      </c>
      <c r="J66" s="159" t="s">
        <v>24</v>
      </c>
      <c r="K66" s="159" t="s">
        <v>24</v>
      </c>
      <c r="L66" s="159" t="s">
        <v>24</v>
      </c>
      <c r="M66" s="159" t="s">
        <v>24</v>
      </c>
      <c r="N66" s="159" t="s">
        <v>24</v>
      </c>
      <c r="O66" s="159" t="s">
        <v>24</v>
      </c>
      <c r="P66" s="159" t="s">
        <v>24</v>
      </c>
      <c r="Q66" s="159" t="s">
        <v>24</v>
      </c>
      <c r="R66" s="159" t="s">
        <v>24</v>
      </c>
      <c r="S66" s="159" t="s">
        <v>24</v>
      </c>
      <c r="T66" s="159" t="s">
        <v>24</v>
      </c>
      <c r="U66" s="159" t="s">
        <v>24</v>
      </c>
      <c r="V66" s="159" t="s">
        <v>24</v>
      </c>
      <c r="W66" s="159" t="s">
        <v>24</v>
      </c>
      <c r="X66" s="159" t="s">
        <v>24</v>
      </c>
      <c r="Y66" s="159" t="s">
        <v>24</v>
      </c>
      <c r="Z66" s="159" t="s">
        <v>24</v>
      </c>
      <c r="AA66" s="159" t="s">
        <v>24</v>
      </c>
      <c r="AB66" s="159" t="s">
        <v>24</v>
      </c>
      <c r="AC66" s="159" t="s">
        <v>24</v>
      </c>
      <c r="AD66" s="159" t="s">
        <v>24</v>
      </c>
      <c r="AE66" s="159" t="s">
        <v>24</v>
      </c>
      <c r="AF66" s="159" t="s">
        <v>24</v>
      </c>
      <c r="AG66" s="159" t="s">
        <v>24</v>
      </c>
      <c r="AH66" s="159" t="s">
        <v>24</v>
      </c>
      <c r="AI66" s="159" t="s">
        <v>24</v>
      </c>
      <c r="AJ66" s="159" t="s">
        <v>24</v>
      </c>
      <c r="AK66" s="159">
        <f t="shared" si="0"/>
        <v>0</v>
      </c>
      <c r="AL66" s="159">
        <f t="shared" si="1"/>
        <v>0</v>
      </c>
      <c r="AM66" s="159">
        <f t="shared" si="2"/>
        <v>0</v>
      </c>
      <c r="AN66" s="159">
        <f t="shared" si="3"/>
        <v>0</v>
      </c>
      <c r="AO66" s="159">
        <f t="shared" si="4"/>
        <v>0</v>
      </c>
      <c r="AP66" s="159">
        <f t="shared" si="5"/>
        <v>0</v>
      </c>
      <c r="AQ66" s="159">
        <f t="shared" si="6"/>
        <v>0</v>
      </c>
      <c r="AR66" s="159">
        <f t="shared" si="7"/>
        <v>0</v>
      </c>
    </row>
    <row r="67" spans="1:44" ht="31.5" hidden="1" x14ac:dyDescent="0.25">
      <c r="A67" s="157" t="s">
        <v>103</v>
      </c>
      <c r="B67" s="158" t="s">
        <v>104</v>
      </c>
      <c r="C67" s="157" t="s">
        <v>23</v>
      </c>
      <c r="D67" s="4" t="s">
        <v>24</v>
      </c>
      <c r="E67" s="159" t="s">
        <v>24</v>
      </c>
      <c r="F67" s="159" t="s">
        <v>24</v>
      </c>
      <c r="G67" s="159" t="s">
        <v>24</v>
      </c>
      <c r="H67" s="159" t="s">
        <v>24</v>
      </c>
      <c r="I67" s="159" t="s">
        <v>24</v>
      </c>
      <c r="J67" s="159" t="s">
        <v>24</v>
      </c>
      <c r="K67" s="159" t="s">
        <v>24</v>
      </c>
      <c r="L67" s="159" t="s">
        <v>24</v>
      </c>
      <c r="M67" s="159" t="s">
        <v>24</v>
      </c>
      <c r="N67" s="159" t="s">
        <v>24</v>
      </c>
      <c r="O67" s="159" t="s">
        <v>24</v>
      </c>
      <c r="P67" s="159" t="s">
        <v>24</v>
      </c>
      <c r="Q67" s="159" t="s">
        <v>24</v>
      </c>
      <c r="R67" s="159" t="s">
        <v>24</v>
      </c>
      <c r="S67" s="159" t="s">
        <v>24</v>
      </c>
      <c r="T67" s="159" t="s">
        <v>24</v>
      </c>
      <c r="U67" s="159" t="s">
        <v>24</v>
      </c>
      <c r="V67" s="159" t="s">
        <v>24</v>
      </c>
      <c r="W67" s="159" t="s">
        <v>24</v>
      </c>
      <c r="X67" s="159" t="s">
        <v>24</v>
      </c>
      <c r="Y67" s="159" t="s">
        <v>24</v>
      </c>
      <c r="Z67" s="159" t="s">
        <v>24</v>
      </c>
      <c r="AA67" s="159" t="s">
        <v>24</v>
      </c>
      <c r="AB67" s="159" t="s">
        <v>24</v>
      </c>
      <c r="AC67" s="159" t="s">
        <v>24</v>
      </c>
      <c r="AD67" s="159" t="s">
        <v>24</v>
      </c>
      <c r="AE67" s="159" t="s">
        <v>24</v>
      </c>
      <c r="AF67" s="159" t="s">
        <v>24</v>
      </c>
      <c r="AG67" s="159" t="s">
        <v>24</v>
      </c>
      <c r="AH67" s="159" t="s">
        <v>24</v>
      </c>
      <c r="AI67" s="159" t="s">
        <v>24</v>
      </c>
      <c r="AJ67" s="159" t="s">
        <v>24</v>
      </c>
      <c r="AK67" s="159">
        <f t="shared" si="0"/>
        <v>0</v>
      </c>
      <c r="AL67" s="159">
        <f t="shared" si="1"/>
        <v>0</v>
      </c>
      <c r="AM67" s="159">
        <f t="shared" si="2"/>
        <v>0</v>
      </c>
      <c r="AN67" s="159">
        <f t="shared" si="3"/>
        <v>0</v>
      </c>
      <c r="AO67" s="159">
        <f t="shared" si="4"/>
        <v>0</v>
      </c>
      <c r="AP67" s="159">
        <f t="shared" si="5"/>
        <v>0</v>
      </c>
      <c r="AQ67" s="159">
        <f t="shared" si="6"/>
        <v>0</v>
      </c>
      <c r="AR67" s="159">
        <f t="shared" si="7"/>
        <v>0</v>
      </c>
    </row>
    <row r="68" spans="1:44" ht="31.5" hidden="1" x14ac:dyDescent="0.25">
      <c r="A68" s="157" t="s">
        <v>105</v>
      </c>
      <c r="B68" s="158" t="s">
        <v>106</v>
      </c>
      <c r="C68" s="157" t="s">
        <v>23</v>
      </c>
      <c r="D68" s="4" t="s">
        <v>24</v>
      </c>
      <c r="E68" s="159" t="s">
        <v>24</v>
      </c>
      <c r="F68" s="159" t="s">
        <v>24</v>
      </c>
      <c r="G68" s="159" t="s">
        <v>24</v>
      </c>
      <c r="H68" s="159" t="s">
        <v>24</v>
      </c>
      <c r="I68" s="159" t="s">
        <v>24</v>
      </c>
      <c r="J68" s="159" t="s">
        <v>24</v>
      </c>
      <c r="K68" s="159" t="s">
        <v>24</v>
      </c>
      <c r="L68" s="159" t="s">
        <v>24</v>
      </c>
      <c r="M68" s="159" t="s">
        <v>24</v>
      </c>
      <c r="N68" s="159" t="s">
        <v>24</v>
      </c>
      <c r="O68" s="159" t="s">
        <v>24</v>
      </c>
      <c r="P68" s="159" t="s">
        <v>24</v>
      </c>
      <c r="Q68" s="159" t="s">
        <v>24</v>
      </c>
      <c r="R68" s="159" t="s">
        <v>24</v>
      </c>
      <c r="S68" s="159" t="s">
        <v>24</v>
      </c>
      <c r="T68" s="159" t="s">
        <v>24</v>
      </c>
      <c r="U68" s="159" t="s">
        <v>24</v>
      </c>
      <c r="V68" s="159" t="s">
        <v>24</v>
      </c>
      <c r="W68" s="159" t="s">
        <v>24</v>
      </c>
      <c r="X68" s="159" t="s">
        <v>24</v>
      </c>
      <c r="Y68" s="159" t="s">
        <v>24</v>
      </c>
      <c r="Z68" s="159" t="s">
        <v>24</v>
      </c>
      <c r="AA68" s="159" t="s">
        <v>24</v>
      </c>
      <c r="AB68" s="159" t="s">
        <v>24</v>
      </c>
      <c r="AC68" s="159" t="s">
        <v>24</v>
      </c>
      <c r="AD68" s="159" t="s">
        <v>24</v>
      </c>
      <c r="AE68" s="159" t="s">
        <v>24</v>
      </c>
      <c r="AF68" s="159" t="s">
        <v>24</v>
      </c>
      <c r="AG68" s="159" t="s">
        <v>24</v>
      </c>
      <c r="AH68" s="159" t="s">
        <v>24</v>
      </c>
      <c r="AI68" s="159" t="s">
        <v>24</v>
      </c>
      <c r="AJ68" s="159" t="s">
        <v>24</v>
      </c>
      <c r="AK68" s="159">
        <f t="shared" si="0"/>
        <v>0</v>
      </c>
      <c r="AL68" s="159">
        <f t="shared" si="1"/>
        <v>0</v>
      </c>
      <c r="AM68" s="159">
        <f t="shared" si="2"/>
        <v>0</v>
      </c>
      <c r="AN68" s="159">
        <f t="shared" si="3"/>
        <v>0</v>
      </c>
      <c r="AO68" s="159">
        <f t="shared" si="4"/>
        <v>0</v>
      </c>
      <c r="AP68" s="159">
        <f t="shared" si="5"/>
        <v>0</v>
      </c>
      <c r="AQ68" s="159">
        <f t="shared" si="6"/>
        <v>0</v>
      </c>
      <c r="AR68" s="159">
        <f t="shared" si="7"/>
        <v>0</v>
      </c>
    </row>
    <row r="69" spans="1:44" ht="31.5" hidden="1" x14ac:dyDescent="0.25">
      <c r="A69" s="157" t="s">
        <v>107</v>
      </c>
      <c r="B69" s="158" t="s">
        <v>108</v>
      </c>
      <c r="C69" s="157" t="s">
        <v>23</v>
      </c>
      <c r="D69" s="4" t="s">
        <v>24</v>
      </c>
      <c r="E69" s="159" t="s">
        <v>24</v>
      </c>
      <c r="F69" s="159" t="s">
        <v>24</v>
      </c>
      <c r="G69" s="159" t="s">
        <v>24</v>
      </c>
      <c r="H69" s="159" t="s">
        <v>24</v>
      </c>
      <c r="I69" s="159" t="s">
        <v>24</v>
      </c>
      <c r="J69" s="159" t="s">
        <v>24</v>
      </c>
      <c r="K69" s="159" t="s">
        <v>24</v>
      </c>
      <c r="L69" s="159" t="s">
        <v>24</v>
      </c>
      <c r="M69" s="159" t="s">
        <v>24</v>
      </c>
      <c r="N69" s="159" t="s">
        <v>24</v>
      </c>
      <c r="O69" s="159" t="s">
        <v>24</v>
      </c>
      <c r="P69" s="159" t="s">
        <v>24</v>
      </c>
      <c r="Q69" s="159" t="s">
        <v>24</v>
      </c>
      <c r="R69" s="159" t="s">
        <v>24</v>
      </c>
      <c r="S69" s="159" t="s">
        <v>24</v>
      </c>
      <c r="T69" s="159" t="s">
        <v>24</v>
      </c>
      <c r="U69" s="159" t="s">
        <v>24</v>
      </c>
      <c r="V69" s="159" t="s">
        <v>24</v>
      </c>
      <c r="W69" s="159" t="s">
        <v>24</v>
      </c>
      <c r="X69" s="159" t="s">
        <v>24</v>
      </c>
      <c r="Y69" s="159" t="s">
        <v>24</v>
      </c>
      <c r="Z69" s="159" t="s">
        <v>24</v>
      </c>
      <c r="AA69" s="159" t="s">
        <v>24</v>
      </c>
      <c r="AB69" s="159" t="s">
        <v>24</v>
      </c>
      <c r="AC69" s="159" t="s">
        <v>24</v>
      </c>
      <c r="AD69" s="159" t="s">
        <v>24</v>
      </c>
      <c r="AE69" s="159" t="s">
        <v>24</v>
      </c>
      <c r="AF69" s="159" t="s">
        <v>24</v>
      </c>
      <c r="AG69" s="159" t="s">
        <v>24</v>
      </c>
      <c r="AH69" s="159" t="s">
        <v>24</v>
      </c>
      <c r="AI69" s="159" t="s">
        <v>24</v>
      </c>
      <c r="AJ69" s="159" t="s">
        <v>24</v>
      </c>
      <c r="AK69" s="159">
        <f t="shared" si="0"/>
        <v>0</v>
      </c>
      <c r="AL69" s="159">
        <f t="shared" si="1"/>
        <v>0</v>
      </c>
      <c r="AM69" s="159">
        <f t="shared" si="2"/>
        <v>0</v>
      </c>
      <c r="AN69" s="159">
        <f t="shared" si="3"/>
        <v>0</v>
      </c>
      <c r="AO69" s="159">
        <f t="shared" si="4"/>
        <v>0</v>
      </c>
      <c r="AP69" s="159">
        <f t="shared" si="5"/>
        <v>0</v>
      </c>
      <c r="AQ69" s="159">
        <f t="shared" si="6"/>
        <v>0</v>
      </c>
      <c r="AR69" s="159">
        <f t="shared" si="7"/>
        <v>0</v>
      </c>
    </row>
    <row r="70" spans="1:44" ht="31.5" hidden="1" x14ac:dyDescent="0.25">
      <c r="A70" s="157" t="s">
        <v>109</v>
      </c>
      <c r="B70" s="158" t="s">
        <v>110</v>
      </c>
      <c r="C70" s="157" t="s">
        <v>23</v>
      </c>
      <c r="D70" s="4" t="s">
        <v>24</v>
      </c>
      <c r="E70" s="159" t="s">
        <v>24</v>
      </c>
      <c r="F70" s="159" t="s">
        <v>24</v>
      </c>
      <c r="G70" s="159" t="s">
        <v>24</v>
      </c>
      <c r="H70" s="159" t="s">
        <v>24</v>
      </c>
      <c r="I70" s="159" t="s">
        <v>24</v>
      </c>
      <c r="J70" s="159" t="s">
        <v>24</v>
      </c>
      <c r="K70" s="159" t="s">
        <v>24</v>
      </c>
      <c r="L70" s="159" t="s">
        <v>24</v>
      </c>
      <c r="M70" s="159" t="s">
        <v>24</v>
      </c>
      <c r="N70" s="159" t="s">
        <v>24</v>
      </c>
      <c r="O70" s="159" t="s">
        <v>24</v>
      </c>
      <c r="P70" s="159" t="s">
        <v>24</v>
      </c>
      <c r="Q70" s="159" t="s">
        <v>24</v>
      </c>
      <c r="R70" s="159" t="s">
        <v>24</v>
      </c>
      <c r="S70" s="159" t="s">
        <v>24</v>
      </c>
      <c r="T70" s="159" t="s">
        <v>24</v>
      </c>
      <c r="U70" s="159" t="s">
        <v>24</v>
      </c>
      <c r="V70" s="159" t="s">
        <v>24</v>
      </c>
      <c r="W70" s="159" t="s">
        <v>24</v>
      </c>
      <c r="X70" s="159" t="s">
        <v>24</v>
      </c>
      <c r="Y70" s="159" t="s">
        <v>24</v>
      </c>
      <c r="Z70" s="159" t="s">
        <v>24</v>
      </c>
      <c r="AA70" s="159" t="s">
        <v>24</v>
      </c>
      <c r="AB70" s="159" t="s">
        <v>24</v>
      </c>
      <c r="AC70" s="159" t="s">
        <v>24</v>
      </c>
      <c r="AD70" s="159" t="s">
        <v>24</v>
      </c>
      <c r="AE70" s="159" t="s">
        <v>24</v>
      </c>
      <c r="AF70" s="159" t="s">
        <v>24</v>
      </c>
      <c r="AG70" s="159" t="s">
        <v>24</v>
      </c>
      <c r="AH70" s="159" t="s">
        <v>24</v>
      </c>
      <c r="AI70" s="159" t="s">
        <v>24</v>
      </c>
      <c r="AJ70" s="159" t="s">
        <v>24</v>
      </c>
      <c r="AK70" s="159">
        <f t="shared" si="0"/>
        <v>0</v>
      </c>
      <c r="AL70" s="159">
        <f t="shared" si="1"/>
        <v>0</v>
      </c>
      <c r="AM70" s="159">
        <f t="shared" si="2"/>
        <v>0</v>
      </c>
      <c r="AN70" s="159">
        <f t="shared" si="3"/>
        <v>0</v>
      </c>
      <c r="AO70" s="159">
        <f t="shared" si="4"/>
        <v>0</v>
      </c>
      <c r="AP70" s="159">
        <f t="shared" si="5"/>
        <v>0</v>
      </c>
      <c r="AQ70" s="159">
        <f t="shared" si="6"/>
        <v>0</v>
      </c>
      <c r="AR70" s="159">
        <f t="shared" si="7"/>
        <v>0</v>
      </c>
    </row>
    <row r="71" spans="1:44" ht="31.5" hidden="1" x14ac:dyDescent="0.25">
      <c r="A71" s="157" t="s">
        <v>111</v>
      </c>
      <c r="B71" s="158" t="s">
        <v>112</v>
      </c>
      <c r="C71" s="157" t="s">
        <v>23</v>
      </c>
      <c r="D71" s="4" t="s">
        <v>24</v>
      </c>
      <c r="E71" s="159" t="s">
        <v>24</v>
      </c>
      <c r="F71" s="159" t="s">
        <v>24</v>
      </c>
      <c r="G71" s="159" t="s">
        <v>24</v>
      </c>
      <c r="H71" s="159" t="s">
        <v>24</v>
      </c>
      <c r="I71" s="159" t="s">
        <v>24</v>
      </c>
      <c r="J71" s="159" t="s">
        <v>24</v>
      </c>
      <c r="K71" s="159" t="s">
        <v>24</v>
      </c>
      <c r="L71" s="159" t="s">
        <v>24</v>
      </c>
      <c r="M71" s="159" t="s">
        <v>24</v>
      </c>
      <c r="N71" s="159" t="s">
        <v>24</v>
      </c>
      <c r="O71" s="159" t="s">
        <v>24</v>
      </c>
      <c r="P71" s="159" t="s">
        <v>24</v>
      </c>
      <c r="Q71" s="159" t="s">
        <v>24</v>
      </c>
      <c r="R71" s="159" t="s">
        <v>24</v>
      </c>
      <c r="S71" s="159" t="s">
        <v>24</v>
      </c>
      <c r="T71" s="159" t="s">
        <v>24</v>
      </c>
      <c r="U71" s="159" t="s">
        <v>24</v>
      </c>
      <c r="V71" s="159" t="s">
        <v>24</v>
      </c>
      <c r="W71" s="159" t="s">
        <v>24</v>
      </c>
      <c r="X71" s="159" t="s">
        <v>24</v>
      </c>
      <c r="Y71" s="159" t="s">
        <v>24</v>
      </c>
      <c r="Z71" s="159" t="s">
        <v>24</v>
      </c>
      <c r="AA71" s="159" t="s">
        <v>24</v>
      </c>
      <c r="AB71" s="159" t="s">
        <v>24</v>
      </c>
      <c r="AC71" s="159" t="s">
        <v>24</v>
      </c>
      <c r="AD71" s="159" t="s">
        <v>24</v>
      </c>
      <c r="AE71" s="159" t="s">
        <v>24</v>
      </c>
      <c r="AF71" s="159" t="s">
        <v>24</v>
      </c>
      <c r="AG71" s="159" t="s">
        <v>24</v>
      </c>
      <c r="AH71" s="159" t="s">
        <v>24</v>
      </c>
      <c r="AI71" s="159" t="s">
        <v>24</v>
      </c>
      <c r="AJ71" s="159" t="s">
        <v>24</v>
      </c>
      <c r="AK71" s="159">
        <f t="shared" si="0"/>
        <v>0</v>
      </c>
      <c r="AL71" s="159">
        <f t="shared" si="1"/>
        <v>0</v>
      </c>
      <c r="AM71" s="159">
        <f t="shared" si="2"/>
        <v>0</v>
      </c>
      <c r="AN71" s="159">
        <f t="shared" si="3"/>
        <v>0</v>
      </c>
      <c r="AO71" s="159">
        <f t="shared" si="4"/>
        <v>0</v>
      </c>
      <c r="AP71" s="159">
        <f t="shared" si="5"/>
        <v>0</v>
      </c>
      <c r="AQ71" s="159">
        <f t="shared" si="6"/>
        <v>0</v>
      </c>
      <c r="AR71" s="159">
        <f t="shared" si="7"/>
        <v>0</v>
      </c>
    </row>
    <row r="72" spans="1:44" ht="31.5" hidden="1" x14ac:dyDescent="0.25">
      <c r="A72" s="157" t="s">
        <v>113</v>
      </c>
      <c r="B72" s="158" t="s">
        <v>114</v>
      </c>
      <c r="C72" s="157" t="s">
        <v>23</v>
      </c>
      <c r="D72" s="4" t="s">
        <v>24</v>
      </c>
      <c r="E72" s="159" t="s">
        <v>24</v>
      </c>
      <c r="F72" s="159" t="s">
        <v>24</v>
      </c>
      <c r="G72" s="159" t="s">
        <v>24</v>
      </c>
      <c r="H72" s="159" t="s">
        <v>24</v>
      </c>
      <c r="I72" s="159" t="s">
        <v>24</v>
      </c>
      <c r="J72" s="159" t="s">
        <v>24</v>
      </c>
      <c r="K72" s="159" t="s">
        <v>24</v>
      </c>
      <c r="L72" s="159" t="s">
        <v>24</v>
      </c>
      <c r="M72" s="159" t="s">
        <v>24</v>
      </c>
      <c r="N72" s="159" t="s">
        <v>24</v>
      </c>
      <c r="O72" s="159" t="s">
        <v>24</v>
      </c>
      <c r="P72" s="159" t="s">
        <v>24</v>
      </c>
      <c r="Q72" s="159" t="s">
        <v>24</v>
      </c>
      <c r="R72" s="159" t="s">
        <v>24</v>
      </c>
      <c r="S72" s="159" t="s">
        <v>24</v>
      </c>
      <c r="T72" s="159" t="s">
        <v>24</v>
      </c>
      <c r="U72" s="159" t="s">
        <v>24</v>
      </c>
      <c r="V72" s="159" t="s">
        <v>24</v>
      </c>
      <c r="W72" s="159" t="s">
        <v>24</v>
      </c>
      <c r="X72" s="159" t="s">
        <v>24</v>
      </c>
      <c r="Y72" s="159" t="s">
        <v>24</v>
      </c>
      <c r="Z72" s="159" t="s">
        <v>24</v>
      </c>
      <c r="AA72" s="159" t="s">
        <v>24</v>
      </c>
      <c r="AB72" s="159" t="s">
        <v>24</v>
      </c>
      <c r="AC72" s="159" t="s">
        <v>24</v>
      </c>
      <c r="AD72" s="159" t="s">
        <v>24</v>
      </c>
      <c r="AE72" s="159" t="s">
        <v>24</v>
      </c>
      <c r="AF72" s="159" t="s">
        <v>24</v>
      </c>
      <c r="AG72" s="159" t="s">
        <v>24</v>
      </c>
      <c r="AH72" s="159" t="s">
        <v>24</v>
      </c>
      <c r="AI72" s="159" t="s">
        <v>24</v>
      </c>
      <c r="AJ72" s="159" t="s">
        <v>24</v>
      </c>
      <c r="AK72" s="159">
        <f t="shared" si="0"/>
        <v>0</v>
      </c>
      <c r="AL72" s="159">
        <f t="shared" si="1"/>
        <v>0</v>
      </c>
      <c r="AM72" s="159">
        <f t="shared" si="2"/>
        <v>0</v>
      </c>
      <c r="AN72" s="159">
        <f t="shared" si="3"/>
        <v>0</v>
      </c>
      <c r="AO72" s="159">
        <f t="shared" si="4"/>
        <v>0</v>
      </c>
      <c r="AP72" s="159">
        <f t="shared" si="5"/>
        <v>0</v>
      </c>
      <c r="AQ72" s="159">
        <f t="shared" si="6"/>
        <v>0</v>
      </c>
      <c r="AR72" s="159">
        <f t="shared" si="7"/>
        <v>0</v>
      </c>
    </row>
    <row r="73" spans="1:44" ht="31.5" hidden="1" x14ac:dyDescent="0.25">
      <c r="A73" s="157" t="s">
        <v>115</v>
      </c>
      <c r="B73" s="158" t="s">
        <v>116</v>
      </c>
      <c r="C73" s="157" t="s">
        <v>23</v>
      </c>
      <c r="D73" s="4" t="s">
        <v>24</v>
      </c>
      <c r="E73" s="159" t="s">
        <v>24</v>
      </c>
      <c r="F73" s="159" t="s">
        <v>24</v>
      </c>
      <c r="G73" s="159" t="s">
        <v>24</v>
      </c>
      <c r="H73" s="159" t="s">
        <v>24</v>
      </c>
      <c r="I73" s="159" t="s">
        <v>24</v>
      </c>
      <c r="J73" s="159" t="s">
        <v>24</v>
      </c>
      <c r="K73" s="159" t="s">
        <v>24</v>
      </c>
      <c r="L73" s="159" t="s">
        <v>24</v>
      </c>
      <c r="M73" s="159" t="s">
        <v>24</v>
      </c>
      <c r="N73" s="159" t="s">
        <v>24</v>
      </c>
      <c r="O73" s="159" t="s">
        <v>24</v>
      </c>
      <c r="P73" s="159" t="s">
        <v>24</v>
      </c>
      <c r="Q73" s="159" t="s">
        <v>24</v>
      </c>
      <c r="R73" s="159" t="s">
        <v>24</v>
      </c>
      <c r="S73" s="159" t="s">
        <v>24</v>
      </c>
      <c r="T73" s="159" t="s">
        <v>24</v>
      </c>
      <c r="U73" s="159" t="s">
        <v>24</v>
      </c>
      <c r="V73" s="159" t="s">
        <v>24</v>
      </c>
      <c r="W73" s="159" t="s">
        <v>24</v>
      </c>
      <c r="X73" s="159" t="s">
        <v>24</v>
      </c>
      <c r="Y73" s="159" t="s">
        <v>24</v>
      </c>
      <c r="Z73" s="159" t="s">
        <v>24</v>
      </c>
      <c r="AA73" s="159" t="s">
        <v>24</v>
      </c>
      <c r="AB73" s="159" t="s">
        <v>24</v>
      </c>
      <c r="AC73" s="159" t="s">
        <v>24</v>
      </c>
      <c r="AD73" s="159" t="s">
        <v>24</v>
      </c>
      <c r="AE73" s="159" t="s">
        <v>24</v>
      </c>
      <c r="AF73" s="159" t="s">
        <v>24</v>
      </c>
      <c r="AG73" s="159" t="s">
        <v>24</v>
      </c>
      <c r="AH73" s="159" t="s">
        <v>24</v>
      </c>
      <c r="AI73" s="159" t="s">
        <v>24</v>
      </c>
      <c r="AJ73" s="159" t="s">
        <v>24</v>
      </c>
      <c r="AK73" s="159">
        <f t="shared" si="0"/>
        <v>0</v>
      </c>
      <c r="AL73" s="159">
        <f t="shared" si="1"/>
        <v>0</v>
      </c>
      <c r="AM73" s="159">
        <f t="shared" si="2"/>
        <v>0</v>
      </c>
      <c r="AN73" s="159">
        <f t="shared" si="3"/>
        <v>0</v>
      </c>
      <c r="AO73" s="159">
        <f t="shared" si="4"/>
        <v>0</v>
      </c>
      <c r="AP73" s="159">
        <f t="shared" si="5"/>
        <v>0</v>
      </c>
      <c r="AQ73" s="159">
        <f t="shared" si="6"/>
        <v>0</v>
      </c>
      <c r="AR73" s="159">
        <f t="shared" si="7"/>
        <v>0</v>
      </c>
    </row>
    <row r="74" spans="1:44" ht="31.5" hidden="1" x14ac:dyDescent="0.25">
      <c r="A74" s="157" t="s">
        <v>117</v>
      </c>
      <c r="B74" s="158" t="s">
        <v>118</v>
      </c>
      <c r="C74" s="157" t="s">
        <v>23</v>
      </c>
      <c r="D74" s="4" t="s">
        <v>24</v>
      </c>
      <c r="E74" s="159" t="s">
        <v>24</v>
      </c>
      <c r="F74" s="159" t="s">
        <v>24</v>
      </c>
      <c r="G74" s="159" t="s">
        <v>24</v>
      </c>
      <c r="H74" s="159" t="s">
        <v>24</v>
      </c>
      <c r="I74" s="159" t="s">
        <v>24</v>
      </c>
      <c r="J74" s="159" t="s">
        <v>24</v>
      </c>
      <c r="K74" s="159" t="s">
        <v>24</v>
      </c>
      <c r="L74" s="159" t="s">
        <v>24</v>
      </c>
      <c r="M74" s="159" t="s">
        <v>24</v>
      </c>
      <c r="N74" s="159" t="s">
        <v>24</v>
      </c>
      <c r="O74" s="159" t="s">
        <v>24</v>
      </c>
      <c r="P74" s="159" t="s">
        <v>24</v>
      </c>
      <c r="Q74" s="159" t="s">
        <v>24</v>
      </c>
      <c r="R74" s="159" t="s">
        <v>24</v>
      </c>
      <c r="S74" s="159" t="s">
        <v>24</v>
      </c>
      <c r="T74" s="159" t="s">
        <v>24</v>
      </c>
      <c r="U74" s="159" t="s">
        <v>24</v>
      </c>
      <c r="V74" s="159" t="s">
        <v>24</v>
      </c>
      <c r="W74" s="159" t="s">
        <v>24</v>
      </c>
      <c r="X74" s="159" t="s">
        <v>24</v>
      </c>
      <c r="Y74" s="159" t="s">
        <v>24</v>
      </c>
      <c r="Z74" s="159" t="s">
        <v>24</v>
      </c>
      <c r="AA74" s="159" t="s">
        <v>24</v>
      </c>
      <c r="AB74" s="159" t="s">
        <v>24</v>
      </c>
      <c r="AC74" s="159" t="s">
        <v>24</v>
      </c>
      <c r="AD74" s="159" t="s">
        <v>24</v>
      </c>
      <c r="AE74" s="159" t="s">
        <v>24</v>
      </c>
      <c r="AF74" s="159" t="s">
        <v>24</v>
      </c>
      <c r="AG74" s="159" t="s">
        <v>24</v>
      </c>
      <c r="AH74" s="159" t="s">
        <v>24</v>
      </c>
      <c r="AI74" s="159" t="s">
        <v>24</v>
      </c>
      <c r="AJ74" s="159" t="s">
        <v>24</v>
      </c>
      <c r="AK74" s="159">
        <f t="shared" si="0"/>
        <v>0</v>
      </c>
      <c r="AL74" s="159">
        <f t="shared" si="1"/>
        <v>0</v>
      </c>
      <c r="AM74" s="159">
        <f t="shared" si="2"/>
        <v>0</v>
      </c>
      <c r="AN74" s="159">
        <f t="shared" si="3"/>
        <v>0</v>
      </c>
      <c r="AO74" s="159">
        <f t="shared" si="4"/>
        <v>0</v>
      </c>
      <c r="AP74" s="159">
        <f t="shared" si="5"/>
        <v>0</v>
      </c>
      <c r="AQ74" s="159">
        <f t="shared" si="6"/>
        <v>0</v>
      </c>
      <c r="AR74" s="159">
        <f t="shared" si="7"/>
        <v>0</v>
      </c>
    </row>
    <row r="75" spans="1:44" ht="31.5" hidden="1" x14ac:dyDescent="0.25">
      <c r="A75" s="157" t="s">
        <v>119</v>
      </c>
      <c r="B75" s="158" t="s">
        <v>120</v>
      </c>
      <c r="C75" s="157" t="s">
        <v>23</v>
      </c>
      <c r="D75" s="4" t="s">
        <v>24</v>
      </c>
      <c r="E75" s="159" t="s">
        <v>24</v>
      </c>
      <c r="F75" s="159" t="s">
        <v>24</v>
      </c>
      <c r="G75" s="159" t="s">
        <v>24</v>
      </c>
      <c r="H75" s="159" t="s">
        <v>24</v>
      </c>
      <c r="I75" s="159" t="s">
        <v>24</v>
      </c>
      <c r="J75" s="159" t="s">
        <v>24</v>
      </c>
      <c r="K75" s="159" t="s">
        <v>24</v>
      </c>
      <c r="L75" s="159" t="s">
        <v>24</v>
      </c>
      <c r="M75" s="159" t="s">
        <v>24</v>
      </c>
      <c r="N75" s="159" t="s">
        <v>24</v>
      </c>
      <c r="O75" s="159" t="s">
        <v>24</v>
      </c>
      <c r="P75" s="159" t="s">
        <v>24</v>
      </c>
      <c r="Q75" s="159" t="s">
        <v>24</v>
      </c>
      <c r="R75" s="159" t="s">
        <v>24</v>
      </c>
      <c r="S75" s="159" t="s">
        <v>24</v>
      </c>
      <c r="T75" s="159" t="s">
        <v>24</v>
      </c>
      <c r="U75" s="159" t="s">
        <v>24</v>
      </c>
      <c r="V75" s="159" t="s">
        <v>24</v>
      </c>
      <c r="W75" s="159" t="s">
        <v>24</v>
      </c>
      <c r="X75" s="159" t="s">
        <v>24</v>
      </c>
      <c r="Y75" s="159" t="s">
        <v>24</v>
      </c>
      <c r="Z75" s="159" t="s">
        <v>24</v>
      </c>
      <c r="AA75" s="159" t="s">
        <v>24</v>
      </c>
      <c r="AB75" s="159" t="s">
        <v>24</v>
      </c>
      <c r="AC75" s="159" t="s">
        <v>24</v>
      </c>
      <c r="AD75" s="159" t="s">
        <v>24</v>
      </c>
      <c r="AE75" s="159" t="s">
        <v>24</v>
      </c>
      <c r="AF75" s="159" t="s">
        <v>24</v>
      </c>
      <c r="AG75" s="159" t="s">
        <v>24</v>
      </c>
      <c r="AH75" s="159" t="s">
        <v>24</v>
      </c>
      <c r="AI75" s="159" t="s">
        <v>24</v>
      </c>
      <c r="AJ75" s="159" t="s">
        <v>24</v>
      </c>
      <c r="AK75" s="159">
        <f t="shared" si="0"/>
        <v>0</v>
      </c>
      <c r="AL75" s="159">
        <f t="shared" si="1"/>
        <v>0</v>
      </c>
      <c r="AM75" s="159">
        <f t="shared" si="2"/>
        <v>0</v>
      </c>
      <c r="AN75" s="159">
        <f t="shared" si="3"/>
        <v>0</v>
      </c>
      <c r="AO75" s="159">
        <f t="shared" si="4"/>
        <v>0</v>
      </c>
      <c r="AP75" s="159">
        <f t="shared" si="5"/>
        <v>0</v>
      </c>
      <c r="AQ75" s="159">
        <f t="shared" si="6"/>
        <v>0</v>
      </c>
      <c r="AR75" s="159">
        <f t="shared" si="7"/>
        <v>0</v>
      </c>
    </row>
    <row r="76" spans="1:44" ht="31.5" hidden="1" x14ac:dyDescent="0.25">
      <c r="A76" s="157" t="s">
        <v>121</v>
      </c>
      <c r="B76" s="158" t="s">
        <v>122</v>
      </c>
      <c r="C76" s="157" t="s">
        <v>23</v>
      </c>
      <c r="D76" s="4" t="s">
        <v>24</v>
      </c>
      <c r="E76" s="159" t="s">
        <v>24</v>
      </c>
      <c r="F76" s="159" t="s">
        <v>24</v>
      </c>
      <c r="G76" s="159" t="s">
        <v>24</v>
      </c>
      <c r="H76" s="159" t="s">
        <v>24</v>
      </c>
      <c r="I76" s="159" t="s">
        <v>24</v>
      </c>
      <c r="J76" s="159" t="s">
        <v>24</v>
      </c>
      <c r="K76" s="159" t="s">
        <v>24</v>
      </c>
      <c r="L76" s="159" t="s">
        <v>24</v>
      </c>
      <c r="M76" s="159" t="s">
        <v>24</v>
      </c>
      <c r="N76" s="159" t="s">
        <v>24</v>
      </c>
      <c r="O76" s="159" t="s">
        <v>24</v>
      </c>
      <c r="P76" s="159" t="s">
        <v>24</v>
      </c>
      <c r="Q76" s="159" t="s">
        <v>24</v>
      </c>
      <c r="R76" s="159" t="s">
        <v>24</v>
      </c>
      <c r="S76" s="159" t="s">
        <v>24</v>
      </c>
      <c r="T76" s="159" t="s">
        <v>24</v>
      </c>
      <c r="U76" s="159" t="s">
        <v>24</v>
      </c>
      <c r="V76" s="159" t="s">
        <v>24</v>
      </c>
      <c r="W76" s="159" t="s">
        <v>24</v>
      </c>
      <c r="X76" s="159" t="s">
        <v>24</v>
      </c>
      <c r="Y76" s="159" t="s">
        <v>24</v>
      </c>
      <c r="Z76" s="159" t="s">
        <v>24</v>
      </c>
      <c r="AA76" s="159" t="s">
        <v>24</v>
      </c>
      <c r="AB76" s="159" t="s">
        <v>24</v>
      </c>
      <c r="AC76" s="159" t="s">
        <v>24</v>
      </c>
      <c r="AD76" s="159" t="s">
        <v>24</v>
      </c>
      <c r="AE76" s="159" t="s">
        <v>24</v>
      </c>
      <c r="AF76" s="159" t="s">
        <v>24</v>
      </c>
      <c r="AG76" s="159" t="s">
        <v>24</v>
      </c>
      <c r="AH76" s="159" t="s">
        <v>24</v>
      </c>
      <c r="AI76" s="159" t="s">
        <v>24</v>
      </c>
      <c r="AJ76" s="159" t="s">
        <v>24</v>
      </c>
      <c r="AK76" s="159">
        <f t="shared" si="0"/>
        <v>0</v>
      </c>
      <c r="AL76" s="159">
        <f t="shared" si="1"/>
        <v>0</v>
      </c>
      <c r="AM76" s="159">
        <f t="shared" si="2"/>
        <v>0</v>
      </c>
      <c r="AN76" s="159">
        <f t="shared" si="3"/>
        <v>0</v>
      </c>
      <c r="AO76" s="159">
        <f t="shared" si="4"/>
        <v>0</v>
      </c>
      <c r="AP76" s="159">
        <f t="shared" si="5"/>
        <v>0</v>
      </c>
      <c r="AQ76" s="159">
        <f t="shared" si="6"/>
        <v>0</v>
      </c>
      <c r="AR76" s="159">
        <f t="shared" si="7"/>
        <v>0</v>
      </c>
    </row>
    <row r="77" spans="1:44" ht="47.25" hidden="1" x14ac:dyDescent="0.25">
      <c r="A77" s="157" t="s">
        <v>123</v>
      </c>
      <c r="B77" s="158" t="s">
        <v>124</v>
      </c>
      <c r="C77" s="157" t="s">
        <v>23</v>
      </c>
      <c r="D77" s="4" t="s">
        <v>24</v>
      </c>
      <c r="E77" s="159" t="s">
        <v>24</v>
      </c>
      <c r="F77" s="159" t="s">
        <v>24</v>
      </c>
      <c r="G77" s="159" t="s">
        <v>24</v>
      </c>
      <c r="H77" s="159" t="s">
        <v>24</v>
      </c>
      <c r="I77" s="159" t="s">
        <v>24</v>
      </c>
      <c r="J77" s="159" t="s">
        <v>24</v>
      </c>
      <c r="K77" s="159" t="s">
        <v>24</v>
      </c>
      <c r="L77" s="159" t="s">
        <v>24</v>
      </c>
      <c r="M77" s="159" t="s">
        <v>24</v>
      </c>
      <c r="N77" s="159" t="s">
        <v>24</v>
      </c>
      <c r="O77" s="159" t="s">
        <v>24</v>
      </c>
      <c r="P77" s="159" t="s">
        <v>24</v>
      </c>
      <c r="Q77" s="159" t="s">
        <v>24</v>
      </c>
      <c r="R77" s="159" t="s">
        <v>24</v>
      </c>
      <c r="S77" s="159" t="s">
        <v>24</v>
      </c>
      <c r="T77" s="159" t="s">
        <v>24</v>
      </c>
      <c r="U77" s="159" t="s">
        <v>24</v>
      </c>
      <c r="V77" s="159" t="s">
        <v>24</v>
      </c>
      <c r="W77" s="159" t="s">
        <v>24</v>
      </c>
      <c r="X77" s="159" t="s">
        <v>24</v>
      </c>
      <c r="Y77" s="159" t="s">
        <v>24</v>
      </c>
      <c r="Z77" s="159" t="s">
        <v>24</v>
      </c>
      <c r="AA77" s="159" t="s">
        <v>24</v>
      </c>
      <c r="AB77" s="159" t="s">
        <v>24</v>
      </c>
      <c r="AC77" s="159" t="s">
        <v>24</v>
      </c>
      <c r="AD77" s="159" t="s">
        <v>24</v>
      </c>
      <c r="AE77" s="159" t="s">
        <v>24</v>
      </c>
      <c r="AF77" s="159" t="s">
        <v>24</v>
      </c>
      <c r="AG77" s="159" t="s">
        <v>24</v>
      </c>
      <c r="AH77" s="159" t="s">
        <v>24</v>
      </c>
      <c r="AI77" s="159" t="s">
        <v>24</v>
      </c>
      <c r="AJ77" s="159" t="s">
        <v>24</v>
      </c>
      <c r="AK77" s="159">
        <f t="shared" si="0"/>
        <v>0</v>
      </c>
      <c r="AL77" s="159">
        <f t="shared" si="1"/>
        <v>0</v>
      </c>
      <c r="AM77" s="159">
        <f t="shared" si="2"/>
        <v>0</v>
      </c>
      <c r="AN77" s="159">
        <f t="shared" si="3"/>
        <v>0</v>
      </c>
      <c r="AO77" s="159">
        <f t="shared" si="4"/>
        <v>0</v>
      </c>
      <c r="AP77" s="159">
        <f t="shared" si="5"/>
        <v>0</v>
      </c>
      <c r="AQ77" s="159">
        <f t="shared" si="6"/>
        <v>0</v>
      </c>
      <c r="AR77" s="159">
        <f t="shared" si="7"/>
        <v>0</v>
      </c>
    </row>
    <row r="78" spans="1:44" s="164" customFormat="1" ht="47.25" hidden="1" x14ac:dyDescent="0.25">
      <c r="A78" s="157" t="s">
        <v>125</v>
      </c>
      <c r="B78" s="158" t="s">
        <v>126</v>
      </c>
      <c r="C78" s="157" t="s">
        <v>23</v>
      </c>
      <c r="D78" s="4" t="s">
        <v>24</v>
      </c>
      <c r="E78" s="159" t="s">
        <v>24</v>
      </c>
      <c r="F78" s="159" t="s">
        <v>24</v>
      </c>
      <c r="G78" s="159" t="s">
        <v>24</v>
      </c>
      <c r="H78" s="159" t="s">
        <v>24</v>
      </c>
      <c r="I78" s="159" t="s">
        <v>24</v>
      </c>
      <c r="J78" s="159" t="s">
        <v>24</v>
      </c>
      <c r="K78" s="159" t="s">
        <v>24</v>
      </c>
      <c r="L78" s="159" t="s">
        <v>24</v>
      </c>
      <c r="M78" s="159" t="s">
        <v>24</v>
      </c>
      <c r="N78" s="159" t="s">
        <v>24</v>
      </c>
      <c r="O78" s="159" t="s">
        <v>24</v>
      </c>
      <c r="P78" s="159" t="s">
        <v>24</v>
      </c>
      <c r="Q78" s="159" t="s">
        <v>24</v>
      </c>
      <c r="R78" s="159" t="s">
        <v>24</v>
      </c>
      <c r="S78" s="159" t="s">
        <v>24</v>
      </c>
      <c r="T78" s="159" t="s">
        <v>24</v>
      </c>
      <c r="U78" s="159" t="s">
        <v>24</v>
      </c>
      <c r="V78" s="159" t="s">
        <v>24</v>
      </c>
      <c r="W78" s="159" t="s">
        <v>24</v>
      </c>
      <c r="X78" s="159" t="s">
        <v>24</v>
      </c>
      <c r="Y78" s="159" t="s">
        <v>24</v>
      </c>
      <c r="Z78" s="159" t="s">
        <v>24</v>
      </c>
      <c r="AA78" s="159" t="s">
        <v>24</v>
      </c>
      <c r="AB78" s="159" t="s">
        <v>24</v>
      </c>
      <c r="AC78" s="159" t="s">
        <v>24</v>
      </c>
      <c r="AD78" s="159" t="s">
        <v>24</v>
      </c>
      <c r="AE78" s="159" t="s">
        <v>24</v>
      </c>
      <c r="AF78" s="159" t="s">
        <v>24</v>
      </c>
      <c r="AG78" s="159" t="s">
        <v>24</v>
      </c>
      <c r="AH78" s="159" t="s">
        <v>24</v>
      </c>
      <c r="AI78" s="159" t="s">
        <v>24</v>
      </c>
      <c r="AJ78" s="159" t="s">
        <v>24</v>
      </c>
      <c r="AK78" s="159">
        <f t="shared" si="0"/>
        <v>0</v>
      </c>
      <c r="AL78" s="159">
        <f t="shared" si="1"/>
        <v>0</v>
      </c>
      <c r="AM78" s="159">
        <f t="shared" si="2"/>
        <v>0</v>
      </c>
      <c r="AN78" s="159">
        <f t="shared" si="3"/>
        <v>0</v>
      </c>
      <c r="AO78" s="159">
        <f t="shared" si="4"/>
        <v>0</v>
      </c>
      <c r="AP78" s="159">
        <f t="shared" si="5"/>
        <v>0</v>
      </c>
      <c r="AQ78" s="159">
        <f t="shared" si="6"/>
        <v>0</v>
      </c>
      <c r="AR78" s="159">
        <f t="shared" si="7"/>
        <v>0</v>
      </c>
    </row>
    <row r="79" spans="1:44" s="164" customFormat="1" ht="47.25" hidden="1" x14ac:dyDescent="0.25">
      <c r="A79" s="157" t="s">
        <v>127</v>
      </c>
      <c r="B79" s="158" t="s">
        <v>128</v>
      </c>
      <c r="C79" s="157" t="s">
        <v>23</v>
      </c>
      <c r="D79" s="4" t="s">
        <v>24</v>
      </c>
      <c r="E79" s="159" t="s">
        <v>24</v>
      </c>
      <c r="F79" s="159" t="s">
        <v>24</v>
      </c>
      <c r="G79" s="159" t="s">
        <v>24</v>
      </c>
      <c r="H79" s="159" t="s">
        <v>24</v>
      </c>
      <c r="I79" s="159" t="s">
        <v>24</v>
      </c>
      <c r="J79" s="159" t="s">
        <v>24</v>
      </c>
      <c r="K79" s="159" t="s">
        <v>24</v>
      </c>
      <c r="L79" s="159" t="s">
        <v>24</v>
      </c>
      <c r="M79" s="159" t="s">
        <v>24</v>
      </c>
      <c r="N79" s="159" t="s">
        <v>24</v>
      </c>
      <c r="O79" s="159" t="s">
        <v>24</v>
      </c>
      <c r="P79" s="159" t="s">
        <v>24</v>
      </c>
      <c r="Q79" s="159" t="s">
        <v>24</v>
      </c>
      <c r="R79" s="159" t="s">
        <v>24</v>
      </c>
      <c r="S79" s="159" t="s">
        <v>24</v>
      </c>
      <c r="T79" s="159" t="s">
        <v>24</v>
      </c>
      <c r="U79" s="159" t="s">
        <v>24</v>
      </c>
      <c r="V79" s="159" t="s">
        <v>24</v>
      </c>
      <c r="W79" s="159" t="s">
        <v>24</v>
      </c>
      <c r="X79" s="159" t="s">
        <v>24</v>
      </c>
      <c r="Y79" s="159" t="s">
        <v>24</v>
      </c>
      <c r="Z79" s="159" t="s">
        <v>24</v>
      </c>
      <c r="AA79" s="159" t="s">
        <v>24</v>
      </c>
      <c r="AB79" s="159" t="s">
        <v>24</v>
      </c>
      <c r="AC79" s="159" t="s">
        <v>24</v>
      </c>
      <c r="AD79" s="159" t="s">
        <v>24</v>
      </c>
      <c r="AE79" s="159" t="s">
        <v>24</v>
      </c>
      <c r="AF79" s="159" t="s">
        <v>24</v>
      </c>
      <c r="AG79" s="159" t="s">
        <v>24</v>
      </c>
      <c r="AH79" s="159" t="s">
        <v>24</v>
      </c>
      <c r="AI79" s="159" t="s">
        <v>24</v>
      </c>
      <c r="AJ79" s="159" t="s">
        <v>24</v>
      </c>
      <c r="AK79" s="159">
        <f t="shared" si="0"/>
        <v>0</v>
      </c>
      <c r="AL79" s="159">
        <f t="shared" si="1"/>
        <v>0</v>
      </c>
      <c r="AM79" s="159">
        <f t="shared" si="2"/>
        <v>0</v>
      </c>
      <c r="AN79" s="159">
        <f t="shared" si="3"/>
        <v>0</v>
      </c>
      <c r="AO79" s="159">
        <f t="shared" si="4"/>
        <v>0</v>
      </c>
      <c r="AP79" s="159">
        <f t="shared" si="5"/>
        <v>0</v>
      </c>
      <c r="AQ79" s="159">
        <f t="shared" si="6"/>
        <v>0</v>
      </c>
      <c r="AR79" s="159">
        <f t="shared" si="7"/>
        <v>0</v>
      </c>
    </row>
    <row r="80" spans="1:44" s="164" customFormat="1" ht="31.5" hidden="1" x14ac:dyDescent="0.25">
      <c r="A80" s="157" t="s">
        <v>129</v>
      </c>
      <c r="B80" s="158" t="s">
        <v>130</v>
      </c>
      <c r="C80" s="157" t="s">
        <v>23</v>
      </c>
      <c r="D80" s="4" t="s">
        <v>24</v>
      </c>
      <c r="E80" s="159" t="s">
        <v>24</v>
      </c>
      <c r="F80" s="159" t="s">
        <v>24</v>
      </c>
      <c r="G80" s="159" t="s">
        <v>24</v>
      </c>
      <c r="H80" s="159" t="s">
        <v>24</v>
      </c>
      <c r="I80" s="159" t="s">
        <v>24</v>
      </c>
      <c r="J80" s="159" t="s">
        <v>24</v>
      </c>
      <c r="K80" s="159" t="s">
        <v>24</v>
      </c>
      <c r="L80" s="159" t="s">
        <v>24</v>
      </c>
      <c r="M80" s="159" t="s">
        <v>24</v>
      </c>
      <c r="N80" s="159" t="s">
        <v>24</v>
      </c>
      <c r="O80" s="159" t="s">
        <v>24</v>
      </c>
      <c r="P80" s="159" t="s">
        <v>24</v>
      </c>
      <c r="Q80" s="159" t="s">
        <v>24</v>
      </c>
      <c r="R80" s="159" t="s">
        <v>24</v>
      </c>
      <c r="S80" s="159" t="s">
        <v>24</v>
      </c>
      <c r="T80" s="159" t="s">
        <v>24</v>
      </c>
      <c r="U80" s="159" t="s">
        <v>24</v>
      </c>
      <c r="V80" s="159" t="s">
        <v>24</v>
      </c>
      <c r="W80" s="159" t="s">
        <v>24</v>
      </c>
      <c r="X80" s="159" t="s">
        <v>24</v>
      </c>
      <c r="Y80" s="159" t="s">
        <v>24</v>
      </c>
      <c r="Z80" s="159" t="s">
        <v>24</v>
      </c>
      <c r="AA80" s="159" t="s">
        <v>24</v>
      </c>
      <c r="AB80" s="159" t="s">
        <v>24</v>
      </c>
      <c r="AC80" s="159" t="s">
        <v>24</v>
      </c>
      <c r="AD80" s="159" t="s">
        <v>24</v>
      </c>
      <c r="AE80" s="159" t="s">
        <v>24</v>
      </c>
      <c r="AF80" s="159" t="s">
        <v>24</v>
      </c>
      <c r="AG80" s="159" t="s">
        <v>24</v>
      </c>
      <c r="AH80" s="159" t="s">
        <v>24</v>
      </c>
      <c r="AI80" s="159" t="s">
        <v>24</v>
      </c>
      <c r="AJ80" s="159" t="s">
        <v>24</v>
      </c>
      <c r="AK80" s="159">
        <f t="shared" si="0"/>
        <v>0</v>
      </c>
      <c r="AL80" s="159">
        <f t="shared" si="1"/>
        <v>0</v>
      </c>
      <c r="AM80" s="159">
        <f t="shared" si="2"/>
        <v>0</v>
      </c>
      <c r="AN80" s="159">
        <f t="shared" si="3"/>
        <v>0</v>
      </c>
      <c r="AO80" s="159">
        <f t="shared" si="4"/>
        <v>0</v>
      </c>
      <c r="AP80" s="159">
        <f t="shared" si="5"/>
        <v>0</v>
      </c>
      <c r="AQ80" s="159">
        <f t="shared" si="6"/>
        <v>0</v>
      </c>
      <c r="AR80" s="159">
        <f t="shared" si="7"/>
        <v>0</v>
      </c>
    </row>
    <row r="81" spans="1:44" s="164" customFormat="1" ht="31.5" hidden="1" x14ac:dyDescent="0.25">
      <c r="A81" s="157" t="s">
        <v>131</v>
      </c>
      <c r="B81" s="158" t="s">
        <v>132</v>
      </c>
      <c r="C81" s="157" t="s">
        <v>23</v>
      </c>
      <c r="D81" s="4" t="s">
        <v>24</v>
      </c>
      <c r="E81" s="159" t="s">
        <v>24</v>
      </c>
      <c r="F81" s="159" t="s">
        <v>24</v>
      </c>
      <c r="G81" s="159" t="s">
        <v>24</v>
      </c>
      <c r="H81" s="159" t="s">
        <v>24</v>
      </c>
      <c r="I81" s="159" t="s">
        <v>24</v>
      </c>
      <c r="J81" s="159" t="s">
        <v>24</v>
      </c>
      <c r="K81" s="159" t="s">
        <v>24</v>
      </c>
      <c r="L81" s="159" t="s">
        <v>24</v>
      </c>
      <c r="M81" s="159" t="s">
        <v>24</v>
      </c>
      <c r="N81" s="159" t="s">
        <v>24</v>
      </c>
      <c r="O81" s="159" t="s">
        <v>24</v>
      </c>
      <c r="P81" s="159" t="s">
        <v>24</v>
      </c>
      <c r="Q81" s="159" t="s">
        <v>24</v>
      </c>
      <c r="R81" s="159" t="s">
        <v>24</v>
      </c>
      <c r="S81" s="159" t="s">
        <v>24</v>
      </c>
      <c r="T81" s="159" t="s">
        <v>24</v>
      </c>
      <c r="U81" s="159" t="s">
        <v>24</v>
      </c>
      <c r="V81" s="159" t="s">
        <v>24</v>
      </c>
      <c r="W81" s="159" t="s">
        <v>24</v>
      </c>
      <c r="X81" s="159" t="s">
        <v>24</v>
      </c>
      <c r="Y81" s="159" t="s">
        <v>24</v>
      </c>
      <c r="Z81" s="159" t="s">
        <v>24</v>
      </c>
      <c r="AA81" s="159" t="s">
        <v>24</v>
      </c>
      <c r="AB81" s="159" t="s">
        <v>24</v>
      </c>
      <c r="AC81" s="159" t="s">
        <v>24</v>
      </c>
      <c r="AD81" s="159" t="s">
        <v>24</v>
      </c>
      <c r="AE81" s="159" t="s">
        <v>24</v>
      </c>
      <c r="AF81" s="159" t="s">
        <v>24</v>
      </c>
      <c r="AG81" s="159" t="s">
        <v>24</v>
      </c>
      <c r="AH81" s="159" t="s">
        <v>24</v>
      </c>
      <c r="AI81" s="159" t="s">
        <v>24</v>
      </c>
      <c r="AJ81" s="159" t="s">
        <v>24</v>
      </c>
      <c r="AK81" s="159">
        <f t="shared" si="0"/>
        <v>0</v>
      </c>
      <c r="AL81" s="159">
        <f t="shared" si="1"/>
        <v>0</v>
      </c>
      <c r="AM81" s="159">
        <f t="shared" si="2"/>
        <v>0</v>
      </c>
      <c r="AN81" s="159">
        <f t="shared" si="3"/>
        <v>0</v>
      </c>
      <c r="AO81" s="159">
        <f t="shared" si="4"/>
        <v>0</v>
      </c>
      <c r="AP81" s="159">
        <f t="shared" si="5"/>
        <v>0</v>
      </c>
      <c r="AQ81" s="159">
        <f t="shared" si="6"/>
        <v>0</v>
      </c>
      <c r="AR81" s="159">
        <f t="shared" si="7"/>
        <v>0</v>
      </c>
    </row>
    <row r="82" spans="1:44" x14ac:dyDescent="0.25">
      <c r="A82" s="157" t="s">
        <v>133</v>
      </c>
      <c r="B82" s="158" t="s">
        <v>134</v>
      </c>
      <c r="C82" s="157" t="s">
        <v>23</v>
      </c>
      <c r="D82" s="4">
        <v>448.13580182333334</v>
      </c>
      <c r="E82" s="159">
        <v>0</v>
      </c>
      <c r="F82" s="159">
        <v>372.09128127666668</v>
      </c>
      <c r="G82" s="159">
        <v>0</v>
      </c>
      <c r="H82" s="159">
        <v>0</v>
      </c>
      <c r="I82" s="159">
        <v>0</v>
      </c>
      <c r="J82" s="159">
        <v>0</v>
      </c>
      <c r="K82" s="159">
        <v>83</v>
      </c>
      <c r="L82" s="159">
        <v>0</v>
      </c>
      <c r="M82" s="159">
        <v>0</v>
      </c>
      <c r="N82" s="159">
        <v>26.526150000000001</v>
      </c>
      <c r="O82" s="159">
        <v>0</v>
      </c>
      <c r="P82" s="159">
        <v>0</v>
      </c>
      <c r="Q82" s="159">
        <v>0</v>
      </c>
      <c r="R82" s="159">
        <v>0</v>
      </c>
      <c r="S82" s="159">
        <v>31</v>
      </c>
      <c r="T82" s="159">
        <v>0</v>
      </c>
      <c r="U82" s="159">
        <v>0</v>
      </c>
      <c r="V82" s="159">
        <v>9.1916666666666664</v>
      </c>
      <c r="W82" s="159">
        <v>0</v>
      </c>
      <c r="X82" s="159">
        <v>0</v>
      </c>
      <c r="Y82" s="159">
        <v>0</v>
      </c>
      <c r="Z82" s="159">
        <v>0</v>
      </c>
      <c r="AA82" s="159">
        <v>1</v>
      </c>
      <c r="AB82" s="159">
        <v>0</v>
      </c>
      <c r="AC82" s="159">
        <v>0</v>
      </c>
      <c r="AD82" s="159">
        <v>300</v>
      </c>
      <c r="AE82" s="159">
        <v>0</v>
      </c>
      <c r="AF82" s="159">
        <v>0</v>
      </c>
      <c r="AG82" s="159">
        <v>0</v>
      </c>
      <c r="AH82" s="159">
        <v>0</v>
      </c>
      <c r="AI82" s="159">
        <v>96</v>
      </c>
      <c r="AJ82" s="159">
        <v>0</v>
      </c>
      <c r="AK82" s="159">
        <f t="shared" ref="AK82:AK109" si="25">+SUM(E82,M82,U82,AC82)</f>
        <v>0</v>
      </c>
      <c r="AL82" s="159">
        <f t="shared" ref="AL82:AL109" si="26">+SUM(F82,N82,V82,AD82)</f>
        <v>707.80909794333343</v>
      </c>
      <c r="AM82" s="159">
        <f t="shared" ref="AM82:AM109" si="27">+SUM(G82,O82,W82,AE82)</f>
        <v>0</v>
      </c>
      <c r="AN82" s="159">
        <f t="shared" ref="AN82:AN109" si="28">+SUM(H82,P82,X82,AF82)</f>
        <v>0</v>
      </c>
      <c r="AO82" s="159">
        <f t="shared" ref="AO82:AO109" si="29">+SUM(I82,Q82,Y82,AG82)</f>
        <v>0</v>
      </c>
      <c r="AP82" s="159">
        <f t="shared" ref="AP82:AP109" si="30">+SUM(J82,R82,Z82,AH82)</f>
        <v>0</v>
      </c>
      <c r="AQ82" s="159">
        <f t="shared" ref="AQ82:AQ109" si="31">+SUM(K82,S82,AA82,AI82)</f>
        <v>211</v>
      </c>
      <c r="AR82" s="159">
        <f t="shared" ref="AR82:AR109" si="32">+SUM(L82,T82,AB82,AJ82)</f>
        <v>0</v>
      </c>
    </row>
    <row r="83" spans="1:44" s="164" customFormat="1" x14ac:dyDescent="0.25">
      <c r="A83" s="165" t="s">
        <v>135</v>
      </c>
      <c r="B83" s="158" t="s">
        <v>136</v>
      </c>
      <c r="C83" s="157" t="s">
        <v>23</v>
      </c>
      <c r="D83" s="4">
        <v>112.47543711666668</v>
      </c>
      <c r="E83" s="159">
        <v>0</v>
      </c>
      <c r="F83" s="159">
        <v>95.699811110000013</v>
      </c>
      <c r="G83" s="159">
        <v>0</v>
      </c>
      <c r="H83" s="159">
        <v>0</v>
      </c>
      <c r="I83" s="159">
        <v>0</v>
      </c>
      <c r="J83" s="159">
        <v>0</v>
      </c>
      <c r="K83" s="159">
        <v>11</v>
      </c>
      <c r="L83" s="159">
        <v>0</v>
      </c>
      <c r="M83" s="159">
        <v>0</v>
      </c>
      <c r="N83" s="159">
        <v>4.68</v>
      </c>
      <c r="O83" s="159">
        <v>0</v>
      </c>
      <c r="P83" s="159">
        <v>0</v>
      </c>
      <c r="Q83" s="159">
        <v>0</v>
      </c>
      <c r="R83" s="159">
        <v>0</v>
      </c>
      <c r="S83" s="159">
        <v>1</v>
      </c>
      <c r="T83" s="159">
        <v>0</v>
      </c>
      <c r="U83" s="159">
        <v>0</v>
      </c>
      <c r="V83" s="159">
        <v>9.1916666666666664</v>
      </c>
      <c r="W83" s="159">
        <v>0</v>
      </c>
      <c r="X83" s="159">
        <v>0</v>
      </c>
      <c r="Y83" s="159">
        <v>0</v>
      </c>
      <c r="Z83" s="159">
        <v>0</v>
      </c>
      <c r="AA83" s="159">
        <v>1</v>
      </c>
      <c r="AB83" s="159">
        <v>0</v>
      </c>
      <c r="AC83" s="159">
        <v>0</v>
      </c>
      <c r="AD83" s="159">
        <v>0</v>
      </c>
      <c r="AE83" s="159">
        <v>0</v>
      </c>
      <c r="AF83" s="159">
        <v>0</v>
      </c>
      <c r="AG83" s="159">
        <v>0</v>
      </c>
      <c r="AH83" s="159">
        <v>0</v>
      </c>
      <c r="AI83" s="159">
        <v>1</v>
      </c>
      <c r="AJ83" s="159">
        <v>0</v>
      </c>
      <c r="AK83" s="159">
        <f t="shared" si="25"/>
        <v>0</v>
      </c>
      <c r="AL83" s="159">
        <f t="shared" si="26"/>
        <v>109.57147777666668</v>
      </c>
      <c r="AM83" s="159">
        <f t="shared" si="27"/>
        <v>0</v>
      </c>
      <c r="AN83" s="159">
        <f t="shared" si="28"/>
        <v>0</v>
      </c>
      <c r="AO83" s="159">
        <f t="shared" si="29"/>
        <v>0</v>
      </c>
      <c r="AP83" s="159">
        <f t="shared" si="30"/>
        <v>0</v>
      </c>
      <c r="AQ83" s="159">
        <f t="shared" si="31"/>
        <v>14</v>
      </c>
      <c r="AR83" s="159">
        <f t="shared" si="32"/>
        <v>0</v>
      </c>
    </row>
    <row r="84" spans="1:44" ht="31.5" x14ac:dyDescent="0.25">
      <c r="A84" s="163" t="s">
        <v>137</v>
      </c>
      <c r="B84" s="161" t="s">
        <v>450</v>
      </c>
      <c r="C84" s="163" t="s">
        <v>451</v>
      </c>
      <c r="D84" s="225">
        <v>4.5507760700000004</v>
      </c>
      <c r="E84" s="162" t="s">
        <v>24</v>
      </c>
      <c r="F84" s="162" t="s">
        <v>24</v>
      </c>
      <c r="G84" s="162" t="s">
        <v>24</v>
      </c>
      <c r="H84" s="162" t="s">
        <v>24</v>
      </c>
      <c r="I84" s="162" t="s">
        <v>24</v>
      </c>
      <c r="J84" s="162" t="s">
        <v>24</v>
      </c>
      <c r="K84" s="162" t="s">
        <v>24</v>
      </c>
      <c r="L84" s="162" t="s">
        <v>24</v>
      </c>
      <c r="M84" s="162" t="s">
        <v>24</v>
      </c>
      <c r="N84" s="162" t="s">
        <v>24</v>
      </c>
      <c r="O84" s="162" t="s">
        <v>24</v>
      </c>
      <c r="P84" s="162" t="s">
        <v>24</v>
      </c>
      <c r="Q84" s="162" t="s">
        <v>24</v>
      </c>
      <c r="R84" s="162" t="s">
        <v>24</v>
      </c>
      <c r="S84" s="162" t="s">
        <v>24</v>
      </c>
      <c r="T84" s="162" t="s">
        <v>24</v>
      </c>
      <c r="U84" s="162" t="s">
        <v>24</v>
      </c>
      <c r="V84" s="162" t="s">
        <v>24</v>
      </c>
      <c r="W84" s="162" t="s">
        <v>24</v>
      </c>
      <c r="X84" s="162" t="s">
        <v>24</v>
      </c>
      <c r="Y84" s="162" t="s">
        <v>24</v>
      </c>
      <c r="Z84" s="162" t="s">
        <v>24</v>
      </c>
      <c r="AA84" s="162" t="s">
        <v>24</v>
      </c>
      <c r="AB84" s="162" t="s">
        <v>24</v>
      </c>
      <c r="AC84" s="162" t="s">
        <v>24</v>
      </c>
      <c r="AD84" s="162" t="s">
        <v>24</v>
      </c>
      <c r="AE84" s="162" t="s">
        <v>24</v>
      </c>
      <c r="AF84" s="162" t="s">
        <v>24</v>
      </c>
      <c r="AG84" s="162" t="s">
        <v>24</v>
      </c>
      <c r="AH84" s="162" t="s">
        <v>24</v>
      </c>
      <c r="AI84" s="162" t="s">
        <v>24</v>
      </c>
      <c r="AJ84" s="162" t="s">
        <v>24</v>
      </c>
      <c r="AK84" s="162">
        <f t="shared" ref="AK84:AM87" si="33">+SUM(E84,M84,U84,AC84)</f>
        <v>0</v>
      </c>
      <c r="AL84" s="162">
        <f t="shared" si="33"/>
        <v>0</v>
      </c>
      <c r="AM84" s="162">
        <f t="shared" si="33"/>
        <v>0</v>
      </c>
      <c r="AN84" s="162">
        <f t="shared" ref="AN84:AN87" si="34">+SUM(H84,P84,X84,AF84)</f>
        <v>0</v>
      </c>
      <c r="AO84" s="162">
        <f t="shared" ref="AO84:AO87" si="35">+SUM(I84,Q84,Y84,AG84)</f>
        <v>0</v>
      </c>
      <c r="AP84" s="162">
        <f t="shared" ref="AP84:AP87" si="36">+SUM(J84,R84,Z84,AH84)</f>
        <v>0</v>
      </c>
      <c r="AQ84" s="162">
        <f t="shared" ref="AQ84:AQ87" si="37">+SUM(K84,S84,AA84,AI84)</f>
        <v>0</v>
      </c>
      <c r="AR84" s="162">
        <f>+SUM(L84,T84,AB84,AJ84)</f>
        <v>0</v>
      </c>
    </row>
    <row r="85" spans="1:44" x14ac:dyDescent="0.25">
      <c r="A85" s="163" t="s">
        <v>138</v>
      </c>
      <c r="B85" s="161" t="s">
        <v>473</v>
      </c>
      <c r="C85" s="163" t="s">
        <v>482</v>
      </c>
      <c r="D85" s="225">
        <v>13.02299438</v>
      </c>
      <c r="E85" s="162" t="s">
        <v>24</v>
      </c>
      <c r="F85" s="162">
        <v>9.9898111099999998</v>
      </c>
      <c r="G85" s="162" t="s">
        <v>24</v>
      </c>
      <c r="H85" s="162" t="s">
        <v>24</v>
      </c>
      <c r="I85" s="162" t="s">
        <v>24</v>
      </c>
      <c r="J85" s="162" t="s">
        <v>24</v>
      </c>
      <c r="K85" s="162">
        <v>3</v>
      </c>
      <c r="L85" s="162" t="s">
        <v>24</v>
      </c>
      <c r="M85" s="162" t="s">
        <v>24</v>
      </c>
      <c r="N85" s="162">
        <v>4.68</v>
      </c>
      <c r="O85" s="162" t="s">
        <v>24</v>
      </c>
      <c r="P85" s="162" t="s">
        <v>24</v>
      </c>
      <c r="Q85" s="162" t="s">
        <v>24</v>
      </c>
      <c r="R85" s="162" t="s">
        <v>24</v>
      </c>
      <c r="S85" s="162">
        <v>1</v>
      </c>
      <c r="T85" s="162" t="s">
        <v>24</v>
      </c>
      <c r="U85" s="162" t="s">
        <v>24</v>
      </c>
      <c r="V85" s="162" t="s">
        <v>24</v>
      </c>
      <c r="W85" s="162" t="s">
        <v>24</v>
      </c>
      <c r="X85" s="162" t="s">
        <v>24</v>
      </c>
      <c r="Y85" s="162" t="s">
        <v>24</v>
      </c>
      <c r="Z85" s="162" t="s">
        <v>24</v>
      </c>
      <c r="AA85" s="162" t="s">
        <v>24</v>
      </c>
      <c r="AB85" s="162" t="s">
        <v>24</v>
      </c>
      <c r="AC85" s="162" t="s">
        <v>24</v>
      </c>
      <c r="AD85" s="162" t="s">
        <v>24</v>
      </c>
      <c r="AE85" s="162" t="s">
        <v>24</v>
      </c>
      <c r="AF85" s="162" t="s">
        <v>24</v>
      </c>
      <c r="AG85" s="162" t="s">
        <v>24</v>
      </c>
      <c r="AH85" s="162" t="s">
        <v>24</v>
      </c>
      <c r="AI85" s="162" t="s">
        <v>24</v>
      </c>
      <c r="AJ85" s="162" t="s">
        <v>24</v>
      </c>
      <c r="AK85" s="162">
        <f t="shared" si="33"/>
        <v>0</v>
      </c>
      <c r="AL85" s="162">
        <f t="shared" si="33"/>
        <v>14.669811109999999</v>
      </c>
      <c r="AM85" s="162">
        <f t="shared" si="33"/>
        <v>0</v>
      </c>
      <c r="AN85" s="162">
        <f t="shared" si="34"/>
        <v>0</v>
      </c>
      <c r="AO85" s="162">
        <f t="shared" si="35"/>
        <v>0</v>
      </c>
      <c r="AP85" s="162">
        <f t="shared" si="36"/>
        <v>0</v>
      </c>
      <c r="AQ85" s="162">
        <f t="shared" si="37"/>
        <v>4</v>
      </c>
      <c r="AR85" s="162">
        <f>+SUM(L85,T85,AB85,AJ85)</f>
        <v>0</v>
      </c>
    </row>
    <row r="86" spans="1:44" x14ac:dyDescent="0.25">
      <c r="A86" s="196" t="s">
        <v>460</v>
      </c>
      <c r="B86" s="199" t="s">
        <v>474</v>
      </c>
      <c r="C86" s="196" t="s">
        <v>483</v>
      </c>
      <c r="D86" s="225">
        <v>9.1916666666666664</v>
      </c>
      <c r="E86" s="162" t="s">
        <v>24</v>
      </c>
      <c r="F86" s="162" t="s">
        <v>24</v>
      </c>
      <c r="G86" s="162" t="s">
        <v>24</v>
      </c>
      <c r="H86" s="162" t="s">
        <v>24</v>
      </c>
      <c r="I86" s="162" t="s">
        <v>24</v>
      </c>
      <c r="J86" s="162" t="s">
        <v>24</v>
      </c>
      <c r="K86" s="162" t="s">
        <v>24</v>
      </c>
      <c r="L86" s="162" t="s">
        <v>24</v>
      </c>
      <c r="M86" s="162" t="s">
        <v>24</v>
      </c>
      <c r="N86" s="162" t="s">
        <v>24</v>
      </c>
      <c r="O86" s="162" t="s">
        <v>24</v>
      </c>
      <c r="P86" s="162" t="s">
        <v>24</v>
      </c>
      <c r="Q86" s="162" t="s">
        <v>24</v>
      </c>
      <c r="R86" s="162" t="s">
        <v>24</v>
      </c>
      <c r="S86" s="162" t="s">
        <v>24</v>
      </c>
      <c r="T86" s="162" t="s">
        <v>24</v>
      </c>
      <c r="U86" s="162" t="s">
        <v>24</v>
      </c>
      <c r="V86" s="162">
        <v>9.1916666666666664</v>
      </c>
      <c r="W86" s="162" t="s">
        <v>24</v>
      </c>
      <c r="X86" s="162" t="s">
        <v>24</v>
      </c>
      <c r="Y86" s="162" t="s">
        <v>24</v>
      </c>
      <c r="Z86" s="162" t="s">
        <v>24</v>
      </c>
      <c r="AA86" s="162">
        <v>1</v>
      </c>
      <c r="AB86" s="162" t="s">
        <v>24</v>
      </c>
      <c r="AC86" s="162" t="s">
        <v>24</v>
      </c>
      <c r="AD86" s="162" t="s">
        <v>24</v>
      </c>
      <c r="AE86" s="162" t="s">
        <v>24</v>
      </c>
      <c r="AF86" s="162" t="s">
        <v>24</v>
      </c>
      <c r="AG86" s="162" t="s">
        <v>24</v>
      </c>
      <c r="AH86" s="162" t="s">
        <v>24</v>
      </c>
      <c r="AI86" s="162">
        <v>1</v>
      </c>
      <c r="AJ86" s="162" t="s">
        <v>24</v>
      </c>
      <c r="AK86" s="162">
        <f t="shared" si="33"/>
        <v>0</v>
      </c>
      <c r="AL86" s="162">
        <f t="shared" si="33"/>
        <v>9.1916666666666664</v>
      </c>
      <c r="AM86" s="162">
        <f t="shared" si="33"/>
        <v>0</v>
      </c>
      <c r="AN86" s="162">
        <f t="shared" si="34"/>
        <v>0</v>
      </c>
      <c r="AO86" s="162">
        <f t="shared" si="35"/>
        <v>0</v>
      </c>
      <c r="AP86" s="162">
        <f t="shared" si="36"/>
        <v>0</v>
      </c>
      <c r="AQ86" s="162">
        <f t="shared" si="37"/>
        <v>2</v>
      </c>
      <c r="AR86" s="162">
        <f>+SUM(L86,T86,AB86,AJ86)</f>
        <v>0</v>
      </c>
    </row>
    <row r="87" spans="1:44" x14ac:dyDescent="0.25">
      <c r="A87" s="196" t="s">
        <v>461</v>
      </c>
      <c r="B87" s="199" t="s">
        <v>498</v>
      </c>
      <c r="C87" s="196" t="s">
        <v>499</v>
      </c>
      <c r="D87" s="225">
        <v>85.710000000000008</v>
      </c>
      <c r="E87" s="162" t="s">
        <v>24</v>
      </c>
      <c r="F87" s="162">
        <v>85.710000000000008</v>
      </c>
      <c r="G87" s="162" t="s">
        <v>24</v>
      </c>
      <c r="H87" s="162" t="s">
        <v>24</v>
      </c>
      <c r="I87" s="162" t="s">
        <v>24</v>
      </c>
      <c r="J87" s="162" t="s">
        <v>24</v>
      </c>
      <c r="K87" s="162">
        <v>8</v>
      </c>
      <c r="L87" s="162" t="s">
        <v>24</v>
      </c>
      <c r="M87" s="162"/>
      <c r="N87" s="162"/>
      <c r="O87" s="162"/>
      <c r="P87" s="162"/>
      <c r="Q87" s="162"/>
      <c r="R87" s="162"/>
      <c r="S87" s="162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/>
      <c r="AF87" s="162"/>
      <c r="AG87" s="162"/>
      <c r="AH87" s="162"/>
      <c r="AI87" s="162"/>
      <c r="AJ87" s="162"/>
      <c r="AK87" s="162">
        <f t="shared" si="33"/>
        <v>0</v>
      </c>
      <c r="AL87" s="162">
        <f t="shared" si="33"/>
        <v>85.710000000000008</v>
      </c>
      <c r="AM87" s="162">
        <f t="shared" si="33"/>
        <v>0</v>
      </c>
      <c r="AN87" s="162">
        <f t="shared" si="34"/>
        <v>0</v>
      </c>
      <c r="AO87" s="162">
        <f t="shared" si="35"/>
        <v>0</v>
      </c>
      <c r="AP87" s="162">
        <f t="shared" si="36"/>
        <v>0</v>
      </c>
      <c r="AQ87" s="162">
        <f t="shared" si="37"/>
        <v>8</v>
      </c>
      <c r="AR87" s="162">
        <f>+SUM(L87,T87,AB87,AJ87)</f>
        <v>0</v>
      </c>
    </row>
    <row r="88" spans="1:44" s="164" customFormat="1" x14ac:dyDescent="0.25">
      <c r="A88" s="165" t="s">
        <v>139</v>
      </c>
      <c r="B88" s="158" t="s">
        <v>140</v>
      </c>
      <c r="C88" s="157" t="s">
        <v>23</v>
      </c>
      <c r="D88" s="4">
        <v>253.90166667</v>
      </c>
      <c r="E88" s="159" t="s">
        <v>24</v>
      </c>
      <c r="F88" s="159">
        <v>253.90166667</v>
      </c>
      <c r="G88" s="159" t="s">
        <v>24</v>
      </c>
      <c r="H88" s="159" t="s">
        <v>24</v>
      </c>
      <c r="I88" s="159" t="s">
        <v>24</v>
      </c>
      <c r="J88" s="159" t="s">
        <v>24</v>
      </c>
      <c r="K88" s="159">
        <v>1</v>
      </c>
      <c r="L88" s="159" t="s">
        <v>24</v>
      </c>
      <c r="M88" s="159" t="s">
        <v>24</v>
      </c>
      <c r="N88" s="159" t="s">
        <v>24</v>
      </c>
      <c r="O88" s="159" t="s">
        <v>24</v>
      </c>
      <c r="P88" s="159" t="s">
        <v>24</v>
      </c>
      <c r="Q88" s="159" t="s">
        <v>24</v>
      </c>
      <c r="R88" s="159" t="s">
        <v>24</v>
      </c>
      <c r="S88" s="159" t="s">
        <v>24</v>
      </c>
      <c r="T88" s="159" t="s">
        <v>24</v>
      </c>
      <c r="U88" s="159" t="s">
        <v>24</v>
      </c>
      <c r="V88" s="159" t="s">
        <v>24</v>
      </c>
      <c r="W88" s="159" t="s">
        <v>24</v>
      </c>
      <c r="X88" s="159" t="s">
        <v>24</v>
      </c>
      <c r="Y88" s="159" t="s">
        <v>24</v>
      </c>
      <c r="Z88" s="159" t="s">
        <v>24</v>
      </c>
      <c r="AA88" s="159" t="s">
        <v>24</v>
      </c>
      <c r="AB88" s="159" t="s">
        <v>24</v>
      </c>
      <c r="AC88" s="159" t="s">
        <v>24</v>
      </c>
      <c r="AD88" s="159" t="s">
        <v>24</v>
      </c>
      <c r="AE88" s="159" t="s">
        <v>24</v>
      </c>
      <c r="AF88" s="159" t="s">
        <v>24</v>
      </c>
      <c r="AG88" s="159" t="s">
        <v>24</v>
      </c>
      <c r="AH88" s="159" t="s">
        <v>24</v>
      </c>
      <c r="AI88" s="159" t="s">
        <v>24</v>
      </c>
      <c r="AJ88" s="159" t="s">
        <v>24</v>
      </c>
      <c r="AK88" s="159">
        <f t="shared" si="25"/>
        <v>0</v>
      </c>
      <c r="AL88" s="159">
        <f t="shared" si="26"/>
        <v>253.90166667</v>
      </c>
      <c r="AM88" s="159">
        <f t="shared" si="27"/>
        <v>0</v>
      </c>
      <c r="AN88" s="159">
        <f t="shared" si="28"/>
        <v>0</v>
      </c>
      <c r="AO88" s="159">
        <f t="shared" si="29"/>
        <v>0</v>
      </c>
      <c r="AP88" s="159">
        <f t="shared" si="30"/>
        <v>0</v>
      </c>
      <c r="AQ88" s="159">
        <f t="shared" si="31"/>
        <v>1</v>
      </c>
      <c r="AR88" s="159">
        <f t="shared" si="32"/>
        <v>0</v>
      </c>
    </row>
    <row r="89" spans="1:44" ht="31.5" x14ac:dyDescent="0.25">
      <c r="A89" s="163" t="s">
        <v>141</v>
      </c>
      <c r="B89" s="161" t="s">
        <v>142</v>
      </c>
      <c r="C89" s="163" t="s">
        <v>143</v>
      </c>
      <c r="D89" s="225">
        <v>253.90166667</v>
      </c>
      <c r="E89" s="162" t="s">
        <v>24</v>
      </c>
      <c r="F89" s="162">
        <v>253.90166667</v>
      </c>
      <c r="G89" s="162" t="s">
        <v>24</v>
      </c>
      <c r="H89" s="162" t="s">
        <v>24</v>
      </c>
      <c r="I89" s="162" t="s">
        <v>24</v>
      </c>
      <c r="J89" s="162" t="s">
        <v>24</v>
      </c>
      <c r="K89" s="162">
        <v>1</v>
      </c>
      <c r="L89" s="162" t="s">
        <v>24</v>
      </c>
      <c r="M89" s="162" t="s">
        <v>24</v>
      </c>
      <c r="N89" s="162" t="s">
        <v>24</v>
      </c>
      <c r="O89" s="162" t="s">
        <v>24</v>
      </c>
      <c r="P89" s="162" t="s">
        <v>24</v>
      </c>
      <c r="Q89" s="162" t="s">
        <v>24</v>
      </c>
      <c r="R89" s="162" t="s">
        <v>24</v>
      </c>
      <c r="S89" s="162" t="s">
        <v>24</v>
      </c>
      <c r="T89" s="162" t="s">
        <v>24</v>
      </c>
      <c r="U89" s="162" t="s">
        <v>24</v>
      </c>
      <c r="V89" s="162" t="s">
        <v>24</v>
      </c>
      <c r="W89" s="162" t="s">
        <v>24</v>
      </c>
      <c r="X89" s="162" t="s">
        <v>24</v>
      </c>
      <c r="Y89" s="162" t="s">
        <v>24</v>
      </c>
      <c r="Z89" s="162" t="s">
        <v>24</v>
      </c>
      <c r="AA89" s="162" t="s">
        <v>24</v>
      </c>
      <c r="AB89" s="162" t="s">
        <v>24</v>
      </c>
      <c r="AC89" s="162" t="s">
        <v>24</v>
      </c>
      <c r="AD89" s="162" t="s">
        <v>24</v>
      </c>
      <c r="AE89" s="162" t="s">
        <v>24</v>
      </c>
      <c r="AF89" s="162" t="s">
        <v>24</v>
      </c>
      <c r="AG89" s="162" t="s">
        <v>24</v>
      </c>
      <c r="AH89" s="162" t="s">
        <v>24</v>
      </c>
      <c r="AI89" s="162" t="s">
        <v>24</v>
      </c>
      <c r="AJ89" s="162" t="s">
        <v>24</v>
      </c>
      <c r="AK89" s="162">
        <f>+SUM(E89,M89,U89,AC89)</f>
        <v>0</v>
      </c>
      <c r="AL89" s="162">
        <f>+SUM(F89,N89,V89,AD89)</f>
        <v>253.90166667</v>
      </c>
      <c r="AM89" s="162">
        <f>+SUM(G89,O89,W89,AE89)</f>
        <v>0</v>
      </c>
      <c r="AN89" s="162">
        <f t="shared" ref="AN89" si="38">+SUM(H89,P89,X89,AF89)</f>
        <v>0</v>
      </c>
      <c r="AO89" s="162">
        <f t="shared" ref="AO89" si="39">+SUM(I89,Q89,Y89,AG89)</f>
        <v>0</v>
      </c>
      <c r="AP89" s="162">
        <f t="shared" ref="AP89" si="40">+SUM(J89,R89,Z89,AH89)</f>
        <v>0</v>
      </c>
      <c r="AQ89" s="162">
        <f t="shared" ref="AQ89" si="41">+SUM(K89,S89,AA89,AI89)</f>
        <v>1</v>
      </c>
      <c r="AR89" s="162">
        <f>+SUM(L89,T89,AB89,AJ89)</f>
        <v>0</v>
      </c>
    </row>
    <row r="90" spans="1:44" s="164" customFormat="1" x14ac:dyDescent="0.25">
      <c r="A90" s="165" t="s">
        <v>144</v>
      </c>
      <c r="B90" s="158" t="s">
        <v>145</v>
      </c>
      <c r="C90" s="157" t="s">
        <v>23</v>
      </c>
      <c r="D90" s="4" t="s">
        <v>24</v>
      </c>
      <c r="E90" s="159" t="s">
        <v>24</v>
      </c>
      <c r="F90" s="159" t="s">
        <v>24</v>
      </c>
      <c r="G90" s="159" t="s">
        <v>24</v>
      </c>
      <c r="H90" s="159" t="s">
        <v>24</v>
      </c>
      <c r="I90" s="159" t="s">
        <v>24</v>
      </c>
      <c r="J90" s="159" t="s">
        <v>24</v>
      </c>
      <c r="K90" s="159" t="s">
        <v>24</v>
      </c>
      <c r="L90" s="159" t="s">
        <v>24</v>
      </c>
      <c r="M90" s="159" t="s">
        <v>24</v>
      </c>
      <c r="N90" s="159" t="s">
        <v>24</v>
      </c>
      <c r="O90" s="159" t="s">
        <v>24</v>
      </c>
      <c r="P90" s="159" t="s">
        <v>24</v>
      </c>
      <c r="Q90" s="159" t="s">
        <v>24</v>
      </c>
      <c r="R90" s="159" t="s">
        <v>24</v>
      </c>
      <c r="S90" s="159" t="s">
        <v>24</v>
      </c>
      <c r="T90" s="159" t="s">
        <v>24</v>
      </c>
      <c r="U90" s="159" t="s">
        <v>24</v>
      </c>
      <c r="V90" s="159" t="s">
        <v>24</v>
      </c>
      <c r="W90" s="159" t="s">
        <v>24</v>
      </c>
      <c r="X90" s="159" t="s">
        <v>24</v>
      </c>
      <c r="Y90" s="159" t="s">
        <v>24</v>
      </c>
      <c r="Z90" s="159" t="s">
        <v>24</v>
      </c>
      <c r="AA90" s="159" t="s">
        <v>24</v>
      </c>
      <c r="AB90" s="159" t="s">
        <v>24</v>
      </c>
      <c r="AC90" s="159" t="s">
        <v>24</v>
      </c>
      <c r="AD90" s="159" t="s">
        <v>24</v>
      </c>
      <c r="AE90" s="159" t="s">
        <v>24</v>
      </c>
      <c r="AF90" s="159" t="s">
        <v>24</v>
      </c>
      <c r="AG90" s="159" t="s">
        <v>24</v>
      </c>
      <c r="AH90" s="159" t="s">
        <v>24</v>
      </c>
      <c r="AI90" s="159" t="s">
        <v>24</v>
      </c>
      <c r="AJ90" s="159" t="s">
        <v>24</v>
      </c>
      <c r="AK90" s="159">
        <f t="shared" si="25"/>
        <v>0</v>
      </c>
      <c r="AL90" s="159">
        <f t="shared" si="26"/>
        <v>0</v>
      </c>
      <c r="AM90" s="159">
        <f t="shared" si="27"/>
        <v>0</v>
      </c>
      <c r="AN90" s="159">
        <f t="shared" si="28"/>
        <v>0</v>
      </c>
      <c r="AO90" s="159">
        <f t="shared" si="29"/>
        <v>0</v>
      </c>
      <c r="AP90" s="159">
        <f t="shared" si="30"/>
        <v>0</v>
      </c>
      <c r="AQ90" s="159">
        <f t="shared" si="31"/>
        <v>0</v>
      </c>
      <c r="AR90" s="159">
        <f t="shared" si="32"/>
        <v>0</v>
      </c>
    </row>
    <row r="91" spans="1:44" s="164" customFormat="1" ht="31.5" x14ac:dyDescent="0.25">
      <c r="A91" s="165" t="s">
        <v>146</v>
      </c>
      <c r="B91" s="158" t="s">
        <v>147</v>
      </c>
      <c r="C91" s="157" t="s">
        <v>23</v>
      </c>
      <c r="D91" s="4">
        <v>20.16958194</v>
      </c>
      <c r="E91" s="159">
        <v>0</v>
      </c>
      <c r="F91" s="159">
        <v>15.427147800000002</v>
      </c>
      <c r="G91" s="159">
        <v>0</v>
      </c>
      <c r="H91" s="159">
        <v>0</v>
      </c>
      <c r="I91" s="159">
        <v>0</v>
      </c>
      <c r="J91" s="159">
        <v>0</v>
      </c>
      <c r="K91" s="159">
        <v>54</v>
      </c>
      <c r="L91" s="159">
        <v>0</v>
      </c>
      <c r="M91" s="159">
        <v>0</v>
      </c>
      <c r="N91" s="159">
        <v>0</v>
      </c>
      <c r="O91" s="159">
        <v>0</v>
      </c>
      <c r="P91" s="159">
        <v>0</v>
      </c>
      <c r="Q91" s="159">
        <v>0</v>
      </c>
      <c r="R91" s="159">
        <v>0</v>
      </c>
      <c r="S91" s="159">
        <v>0</v>
      </c>
      <c r="T91" s="159">
        <v>0</v>
      </c>
      <c r="U91" s="159">
        <v>0</v>
      </c>
      <c r="V91" s="159">
        <v>0</v>
      </c>
      <c r="W91" s="159">
        <v>0</v>
      </c>
      <c r="X91" s="159">
        <v>0</v>
      </c>
      <c r="Y91" s="159">
        <v>0</v>
      </c>
      <c r="Z91" s="159">
        <v>0</v>
      </c>
      <c r="AA91" s="159">
        <v>0</v>
      </c>
      <c r="AB91" s="159">
        <v>0</v>
      </c>
      <c r="AC91" s="159">
        <v>0</v>
      </c>
      <c r="AD91" s="159">
        <v>0</v>
      </c>
      <c r="AE91" s="159">
        <v>0</v>
      </c>
      <c r="AF91" s="159">
        <v>0</v>
      </c>
      <c r="AG91" s="159">
        <v>0</v>
      </c>
      <c r="AH91" s="159">
        <v>0</v>
      </c>
      <c r="AI91" s="159">
        <v>0</v>
      </c>
      <c r="AJ91" s="159">
        <v>0</v>
      </c>
      <c r="AK91" s="159">
        <f t="shared" si="25"/>
        <v>0</v>
      </c>
      <c r="AL91" s="159">
        <f t="shared" si="26"/>
        <v>15.427147800000002</v>
      </c>
      <c r="AM91" s="159">
        <f t="shared" si="27"/>
        <v>0</v>
      </c>
      <c r="AN91" s="159">
        <f t="shared" si="28"/>
        <v>0</v>
      </c>
      <c r="AO91" s="159">
        <f t="shared" si="29"/>
        <v>0</v>
      </c>
      <c r="AP91" s="159">
        <f t="shared" si="30"/>
        <v>0</v>
      </c>
      <c r="AQ91" s="159">
        <f t="shared" si="31"/>
        <v>54</v>
      </c>
      <c r="AR91" s="159">
        <f t="shared" si="32"/>
        <v>0</v>
      </c>
    </row>
    <row r="92" spans="1:44" ht="31.5" x14ac:dyDescent="0.25">
      <c r="A92" s="163" t="s">
        <v>148</v>
      </c>
      <c r="B92" s="161" t="s">
        <v>171</v>
      </c>
      <c r="C92" s="163" t="s">
        <v>172</v>
      </c>
      <c r="D92" s="225">
        <v>2.62</v>
      </c>
      <c r="E92" s="162" t="s">
        <v>24</v>
      </c>
      <c r="F92" s="162" t="s">
        <v>24</v>
      </c>
      <c r="G92" s="162" t="s">
        <v>24</v>
      </c>
      <c r="H92" s="162" t="s">
        <v>24</v>
      </c>
      <c r="I92" s="162" t="s">
        <v>24</v>
      </c>
      <c r="J92" s="162" t="s">
        <v>24</v>
      </c>
      <c r="K92" s="162" t="s">
        <v>24</v>
      </c>
      <c r="L92" s="162" t="s">
        <v>24</v>
      </c>
      <c r="M92" s="162" t="s">
        <v>24</v>
      </c>
      <c r="N92" s="162" t="s">
        <v>24</v>
      </c>
      <c r="O92" s="162" t="s">
        <v>24</v>
      </c>
      <c r="P92" s="162" t="s">
        <v>24</v>
      </c>
      <c r="Q92" s="162" t="s">
        <v>24</v>
      </c>
      <c r="R92" s="162" t="s">
        <v>24</v>
      </c>
      <c r="S92" s="162" t="s">
        <v>24</v>
      </c>
      <c r="T92" s="162" t="s">
        <v>24</v>
      </c>
      <c r="U92" s="162" t="s">
        <v>24</v>
      </c>
      <c r="V92" s="162" t="s">
        <v>24</v>
      </c>
      <c r="W92" s="162" t="s">
        <v>24</v>
      </c>
      <c r="X92" s="162" t="s">
        <v>24</v>
      </c>
      <c r="Y92" s="162" t="s">
        <v>24</v>
      </c>
      <c r="Z92" s="162" t="s">
        <v>24</v>
      </c>
      <c r="AA92" s="162" t="s">
        <v>24</v>
      </c>
      <c r="AB92" s="162" t="s">
        <v>24</v>
      </c>
      <c r="AC92" s="162" t="s">
        <v>24</v>
      </c>
      <c r="AD92" s="162" t="s">
        <v>24</v>
      </c>
      <c r="AE92" s="162" t="s">
        <v>24</v>
      </c>
      <c r="AF92" s="162" t="s">
        <v>24</v>
      </c>
      <c r="AG92" s="162" t="s">
        <v>24</v>
      </c>
      <c r="AH92" s="162" t="s">
        <v>24</v>
      </c>
      <c r="AI92" s="162" t="s">
        <v>24</v>
      </c>
      <c r="AJ92" s="162" t="s">
        <v>24</v>
      </c>
      <c r="AK92" s="162">
        <f t="shared" ref="AK92:AM97" si="42">+SUM(E92,M92,U92,AC92)</f>
        <v>0</v>
      </c>
      <c r="AL92" s="162">
        <f t="shared" si="42"/>
        <v>0</v>
      </c>
      <c r="AM92" s="162">
        <f t="shared" si="42"/>
        <v>0</v>
      </c>
      <c r="AN92" s="162">
        <f t="shared" si="28"/>
        <v>0</v>
      </c>
      <c r="AO92" s="162">
        <f t="shared" si="29"/>
        <v>0</v>
      </c>
      <c r="AP92" s="162">
        <f t="shared" si="30"/>
        <v>0</v>
      </c>
      <c r="AQ92" s="162">
        <f t="shared" si="31"/>
        <v>0</v>
      </c>
      <c r="AR92" s="162">
        <f t="shared" ref="AR92:AR97" si="43">+SUM(L92,T92,AB92,AJ92)</f>
        <v>0</v>
      </c>
    </row>
    <row r="93" spans="1:44" x14ac:dyDescent="0.25">
      <c r="A93" s="163" t="s">
        <v>149</v>
      </c>
      <c r="B93" s="161" t="s">
        <v>173</v>
      </c>
      <c r="C93" s="163" t="s">
        <v>174</v>
      </c>
      <c r="D93" s="225">
        <v>0.46</v>
      </c>
      <c r="E93" s="162" t="s">
        <v>24</v>
      </c>
      <c r="F93" s="162" t="s">
        <v>24</v>
      </c>
      <c r="G93" s="162" t="s">
        <v>24</v>
      </c>
      <c r="H93" s="162" t="s">
        <v>24</v>
      </c>
      <c r="I93" s="162" t="s">
        <v>24</v>
      </c>
      <c r="J93" s="162" t="s">
        <v>24</v>
      </c>
      <c r="K93" s="162" t="s">
        <v>24</v>
      </c>
      <c r="L93" s="162" t="s">
        <v>24</v>
      </c>
      <c r="M93" s="162" t="s">
        <v>24</v>
      </c>
      <c r="N93" s="162" t="s">
        <v>24</v>
      </c>
      <c r="O93" s="162" t="s">
        <v>24</v>
      </c>
      <c r="P93" s="162" t="s">
        <v>24</v>
      </c>
      <c r="Q93" s="162" t="s">
        <v>24</v>
      </c>
      <c r="R93" s="162" t="s">
        <v>24</v>
      </c>
      <c r="S93" s="162" t="s">
        <v>24</v>
      </c>
      <c r="T93" s="162" t="s">
        <v>24</v>
      </c>
      <c r="U93" s="162" t="s">
        <v>24</v>
      </c>
      <c r="V93" s="162" t="s">
        <v>24</v>
      </c>
      <c r="W93" s="162" t="s">
        <v>24</v>
      </c>
      <c r="X93" s="162" t="s">
        <v>24</v>
      </c>
      <c r="Y93" s="162" t="s">
        <v>24</v>
      </c>
      <c r="Z93" s="162" t="s">
        <v>24</v>
      </c>
      <c r="AA93" s="162" t="s">
        <v>24</v>
      </c>
      <c r="AB93" s="162" t="s">
        <v>24</v>
      </c>
      <c r="AC93" s="162" t="s">
        <v>24</v>
      </c>
      <c r="AD93" s="162" t="s">
        <v>24</v>
      </c>
      <c r="AE93" s="162" t="s">
        <v>24</v>
      </c>
      <c r="AF93" s="162" t="s">
        <v>24</v>
      </c>
      <c r="AG93" s="162" t="s">
        <v>24</v>
      </c>
      <c r="AH93" s="162" t="s">
        <v>24</v>
      </c>
      <c r="AI93" s="162" t="s">
        <v>24</v>
      </c>
      <c r="AJ93" s="162" t="s">
        <v>24</v>
      </c>
      <c r="AK93" s="162">
        <f t="shared" si="42"/>
        <v>0</v>
      </c>
      <c r="AL93" s="162">
        <f t="shared" si="42"/>
        <v>0</v>
      </c>
      <c r="AM93" s="162">
        <f t="shared" si="42"/>
        <v>0</v>
      </c>
      <c r="AN93" s="162">
        <f t="shared" si="28"/>
        <v>0</v>
      </c>
      <c r="AO93" s="162">
        <f t="shared" si="29"/>
        <v>0</v>
      </c>
      <c r="AP93" s="162">
        <f t="shared" si="30"/>
        <v>0</v>
      </c>
      <c r="AQ93" s="162">
        <f t="shared" si="31"/>
        <v>0</v>
      </c>
      <c r="AR93" s="162">
        <f t="shared" si="43"/>
        <v>0</v>
      </c>
    </row>
    <row r="94" spans="1:44" x14ac:dyDescent="0.25">
      <c r="A94" s="163" t="s">
        <v>150</v>
      </c>
      <c r="B94" s="161" t="s">
        <v>472</v>
      </c>
      <c r="C94" s="163" t="s">
        <v>481</v>
      </c>
      <c r="D94" s="225">
        <v>1.66243414</v>
      </c>
      <c r="E94" s="162" t="s">
        <v>24</v>
      </c>
      <c r="F94" s="162" t="s">
        <v>24</v>
      </c>
      <c r="G94" s="162" t="s">
        <v>24</v>
      </c>
      <c r="H94" s="162" t="s">
        <v>24</v>
      </c>
      <c r="I94" s="162" t="s">
        <v>24</v>
      </c>
      <c r="J94" s="162" t="s">
        <v>24</v>
      </c>
      <c r="K94" s="162" t="s">
        <v>24</v>
      </c>
      <c r="L94" s="162" t="s">
        <v>24</v>
      </c>
      <c r="M94" s="162" t="s">
        <v>24</v>
      </c>
      <c r="N94" s="162" t="s">
        <v>24</v>
      </c>
      <c r="O94" s="162" t="s">
        <v>24</v>
      </c>
      <c r="P94" s="162" t="s">
        <v>24</v>
      </c>
      <c r="Q94" s="162" t="s">
        <v>24</v>
      </c>
      <c r="R94" s="162" t="s">
        <v>24</v>
      </c>
      <c r="S94" s="162" t="s">
        <v>24</v>
      </c>
      <c r="T94" s="162" t="s">
        <v>24</v>
      </c>
      <c r="U94" s="162" t="s">
        <v>24</v>
      </c>
      <c r="V94" s="162" t="s">
        <v>24</v>
      </c>
      <c r="W94" s="162" t="s">
        <v>24</v>
      </c>
      <c r="X94" s="162" t="s">
        <v>24</v>
      </c>
      <c r="Y94" s="162" t="s">
        <v>24</v>
      </c>
      <c r="Z94" s="162" t="s">
        <v>24</v>
      </c>
      <c r="AA94" s="162" t="s">
        <v>24</v>
      </c>
      <c r="AB94" s="162" t="s">
        <v>24</v>
      </c>
      <c r="AC94" s="162" t="s">
        <v>24</v>
      </c>
      <c r="AD94" s="162" t="s">
        <v>24</v>
      </c>
      <c r="AE94" s="162" t="s">
        <v>24</v>
      </c>
      <c r="AF94" s="162" t="s">
        <v>24</v>
      </c>
      <c r="AG94" s="162" t="s">
        <v>24</v>
      </c>
      <c r="AH94" s="162" t="s">
        <v>24</v>
      </c>
      <c r="AI94" s="162" t="s">
        <v>24</v>
      </c>
      <c r="AJ94" s="162" t="s">
        <v>24</v>
      </c>
      <c r="AK94" s="162">
        <f t="shared" si="42"/>
        <v>0</v>
      </c>
      <c r="AL94" s="162">
        <f t="shared" si="42"/>
        <v>0</v>
      </c>
      <c r="AM94" s="162">
        <f t="shared" si="42"/>
        <v>0</v>
      </c>
      <c r="AN94" s="162">
        <f t="shared" si="28"/>
        <v>0</v>
      </c>
      <c r="AO94" s="162">
        <f t="shared" si="29"/>
        <v>0</v>
      </c>
      <c r="AP94" s="162">
        <f t="shared" si="30"/>
        <v>0</v>
      </c>
      <c r="AQ94" s="162">
        <f t="shared" si="31"/>
        <v>0</v>
      </c>
      <c r="AR94" s="162">
        <f t="shared" si="43"/>
        <v>0</v>
      </c>
    </row>
    <row r="95" spans="1:44" x14ac:dyDescent="0.25">
      <c r="A95" s="163" t="s">
        <v>151</v>
      </c>
      <c r="B95" s="161" t="s">
        <v>500</v>
      </c>
      <c r="C95" s="163" t="s">
        <v>501</v>
      </c>
      <c r="D95" s="225">
        <v>1.9571478000000002</v>
      </c>
      <c r="E95" s="162" t="s">
        <v>24</v>
      </c>
      <c r="F95" s="162">
        <v>1.9571478000000002</v>
      </c>
      <c r="G95" s="162" t="s">
        <v>24</v>
      </c>
      <c r="H95" s="162" t="s">
        <v>24</v>
      </c>
      <c r="I95" s="162" t="s">
        <v>24</v>
      </c>
      <c r="J95" s="162" t="s">
        <v>24</v>
      </c>
      <c r="K95" s="162">
        <v>8</v>
      </c>
      <c r="L95" s="162" t="s">
        <v>24</v>
      </c>
      <c r="M95" s="162" t="s">
        <v>24</v>
      </c>
      <c r="N95" s="162" t="s">
        <v>24</v>
      </c>
      <c r="O95" s="162" t="s">
        <v>24</v>
      </c>
      <c r="P95" s="162" t="s">
        <v>24</v>
      </c>
      <c r="Q95" s="162" t="s">
        <v>24</v>
      </c>
      <c r="R95" s="162" t="s">
        <v>24</v>
      </c>
      <c r="S95" s="162" t="s">
        <v>24</v>
      </c>
      <c r="T95" s="162" t="s">
        <v>24</v>
      </c>
      <c r="U95" s="162" t="s">
        <v>24</v>
      </c>
      <c r="V95" s="162" t="s">
        <v>24</v>
      </c>
      <c r="W95" s="162" t="s">
        <v>24</v>
      </c>
      <c r="X95" s="162" t="s">
        <v>24</v>
      </c>
      <c r="Y95" s="162" t="s">
        <v>24</v>
      </c>
      <c r="Z95" s="162" t="s">
        <v>24</v>
      </c>
      <c r="AA95" s="162" t="s">
        <v>24</v>
      </c>
      <c r="AB95" s="162" t="s">
        <v>24</v>
      </c>
      <c r="AC95" s="162" t="s">
        <v>24</v>
      </c>
      <c r="AD95" s="162" t="s">
        <v>24</v>
      </c>
      <c r="AE95" s="162" t="s">
        <v>24</v>
      </c>
      <c r="AF95" s="162" t="s">
        <v>24</v>
      </c>
      <c r="AG95" s="162" t="s">
        <v>24</v>
      </c>
      <c r="AH95" s="162" t="s">
        <v>24</v>
      </c>
      <c r="AI95" s="162" t="s">
        <v>24</v>
      </c>
      <c r="AJ95" s="162" t="s">
        <v>24</v>
      </c>
      <c r="AK95" s="162">
        <f t="shared" si="42"/>
        <v>0</v>
      </c>
      <c r="AL95" s="162">
        <f t="shared" si="42"/>
        <v>1.9571478000000002</v>
      </c>
      <c r="AM95" s="162">
        <f t="shared" si="42"/>
        <v>0</v>
      </c>
      <c r="AN95" s="162">
        <f t="shared" si="28"/>
        <v>0</v>
      </c>
      <c r="AO95" s="162">
        <f t="shared" si="29"/>
        <v>0</v>
      </c>
      <c r="AP95" s="162">
        <f t="shared" si="30"/>
        <v>0</v>
      </c>
      <c r="AQ95" s="162">
        <f t="shared" si="31"/>
        <v>8</v>
      </c>
      <c r="AR95" s="162">
        <f t="shared" si="43"/>
        <v>0</v>
      </c>
    </row>
    <row r="96" spans="1:44" ht="31.5" x14ac:dyDescent="0.25">
      <c r="A96" s="163" t="s">
        <v>152</v>
      </c>
      <c r="B96" s="161" t="s">
        <v>502</v>
      </c>
      <c r="C96" s="163" t="s">
        <v>503</v>
      </c>
      <c r="D96" s="225">
        <v>1.8500000000000003</v>
      </c>
      <c r="E96" s="162" t="s">
        <v>24</v>
      </c>
      <c r="F96" s="162">
        <v>1.8500000000000003</v>
      </c>
      <c r="G96" s="162" t="s">
        <v>24</v>
      </c>
      <c r="H96" s="162" t="s">
        <v>24</v>
      </c>
      <c r="I96" s="162" t="s">
        <v>24</v>
      </c>
      <c r="J96" s="162" t="s">
        <v>24</v>
      </c>
      <c r="K96" s="162">
        <v>36</v>
      </c>
      <c r="L96" s="162" t="s">
        <v>24</v>
      </c>
      <c r="M96" s="162" t="s">
        <v>24</v>
      </c>
      <c r="N96" s="162" t="s">
        <v>24</v>
      </c>
      <c r="O96" s="162" t="s">
        <v>24</v>
      </c>
      <c r="P96" s="162" t="s">
        <v>24</v>
      </c>
      <c r="Q96" s="162" t="s">
        <v>24</v>
      </c>
      <c r="R96" s="162" t="s">
        <v>24</v>
      </c>
      <c r="S96" s="162" t="s">
        <v>24</v>
      </c>
      <c r="T96" s="162" t="s">
        <v>24</v>
      </c>
      <c r="U96" s="162" t="s">
        <v>24</v>
      </c>
      <c r="V96" s="162" t="s">
        <v>24</v>
      </c>
      <c r="W96" s="162" t="s">
        <v>24</v>
      </c>
      <c r="X96" s="162" t="s">
        <v>24</v>
      </c>
      <c r="Y96" s="162" t="s">
        <v>24</v>
      </c>
      <c r="Z96" s="162" t="s">
        <v>24</v>
      </c>
      <c r="AA96" s="162" t="s">
        <v>24</v>
      </c>
      <c r="AB96" s="162" t="s">
        <v>24</v>
      </c>
      <c r="AC96" s="162" t="s">
        <v>24</v>
      </c>
      <c r="AD96" s="162" t="s">
        <v>24</v>
      </c>
      <c r="AE96" s="162" t="s">
        <v>24</v>
      </c>
      <c r="AF96" s="162" t="s">
        <v>24</v>
      </c>
      <c r="AG96" s="162" t="s">
        <v>24</v>
      </c>
      <c r="AH96" s="162" t="s">
        <v>24</v>
      </c>
      <c r="AI96" s="162" t="s">
        <v>24</v>
      </c>
      <c r="AJ96" s="162" t="s">
        <v>24</v>
      </c>
      <c r="AK96" s="162">
        <f t="shared" si="42"/>
        <v>0</v>
      </c>
      <c r="AL96" s="162">
        <f t="shared" si="42"/>
        <v>1.8500000000000003</v>
      </c>
      <c r="AM96" s="162">
        <f t="shared" si="42"/>
        <v>0</v>
      </c>
      <c r="AN96" s="162">
        <f t="shared" si="28"/>
        <v>0</v>
      </c>
      <c r="AO96" s="162">
        <f t="shared" si="29"/>
        <v>0</v>
      </c>
      <c r="AP96" s="162">
        <f t="shared" si="30"/>
        <v>0</v>
      </c>
      <c r="AQ96" s="162">
        <f t="shared" si="31"/>
        <v>36</v>
      </c>
      <c r="AR96" s="162">
        <f t="shared" si="43"/>
        <v>0</v>
      </c>
    </row>
    <row r="97" spans="1:44" x14ac:dyDescent="0.25">
      <c r="A97" s="163" t="s">
        <v>153</v>
      </c>
      <c r="B97" s="161" t="s">
        <v>504</v>
      </c>
      <c r="C97" s="163" t="s">
        <v>505</v>
      </c>
      <c r="D97" s="225">
        <v>11.620000000000001</v>
      </c>
      <c r="E97" s="162" t="s">
        <v>24</v>
      </c>
      <c r="F97" s="162">
        <v>11.620000000000001</v>
      </c>
      <c r="G97" s="162" t="s">
        <v>24</v>
      </c>
      <c r="H97" s="162" t="s">
        <v>24</v>
      </c>
      <c r="I97" s="162" t="s">
        <v>24</v>
      </c>
      <c r="J97" s="162" t="s">
        <v>24</v>
      </c>
      <c r="K97" s="162">
        <v>10</v>
      </c>
      <c r="L97" s="162" t="s">
        <v>24</v>
      </c>
      <c r="M97" s="162" t="s">
        <v>24</v>
      </c>
      <c r="N97" s="162" t="s">
        <v>24</v>
      </c>
      <c r="O97" s="162" t="s">
        <v>24</v>
      </c>
      <c r="P97" s="162" t="s">
        <v>24</v>
      </c>
      <c r="Q97" s="162" t="s">
        <v>24</v>
      </c>
      <c r="R97" s="162" t="s">
        <v>24</v>
      </c>
      <c r="S97" s="162" t="s">
        <v>24</v>
      </c>
      <c r="T97" s="162" t="s">
        <v>24</v>
      </c>
      <c r="U97" s="162" t="s">
        <v>24</v>
      </c>
      <c r="V97" s="162" t="s">
        <v>24</v>
      </c>
      <c r="W97" s="162" t="s">
        <v>24</v>
      </c>
      <c r="X97" s="162" t="s">
        <v>24</v>
      </c>
      <c r="Y97" s="162" t="s">
        <v>24</v>
      </c>
      <c r="Z97" s="162" t="s">
        <v>24</v>
      </c>
      <c r="AA97" s="162" t="s">
        <v>24</v>
      </c>
      <c r="AB97" s="162" t="s">
        <v>24</v>
      </c>
      <c r="AC97" s="162" t="s">
        <v>24</v>
      </c>
      <c r="AD97" s="162" t="s">
        <v>24</v>
      </c>
      <c r="AE97" s="162" t="s">
        <v>24</v>
      </c>
      <c r="AF97" s="162" t="s">
        <v>24</v>
      </c>
      <c r="AG97" s="162" t="s">
        <v>24</v>
      </c>
      <c r="AH97" s="162" t="s">
        <v>24</v>
      </c>
      <c r="AI97" s="162" t="s">
        <v>24</v>
      </c>
      <c r="AJ97" s="162" t="s">
        <v>24</v>
      </c>
      <c r="AK97" s="162">
        <f t="shared" si="42"/>
        <v>0</v>
      </c>
      <c r="AL97" s="162">
        <f t="shared" si="42"/>
        <v>11.620000000000001</v>
      </c>
      <c r="AM97" s="162">
        <f t="shared" si="42"/>
        <v>0</v>
      </c>
      <c r="AN97" s="162">
        <f t="shared" si="28"/>
        <v>0</v>
      </c>
      <c r="AO97" s="162">
        <f t="shared" si="29"/>
        <v>0</v>
      </c>
      <c r="AP97" s="162">
        <f t="shared" si="30"/>
        <v>0</v>
      </c>
      <c r="AQ97" s="162">
        <f t="shared" si="31"/>
        <v>10</v>
      </c>
      <c r="AR97" s="162">
        <f t="shared" si="43"/>
        <v>0</v>
      </c>
    </row>
    <row r="98" spans="1:44" s="164" customFormat="1" x14ac:dyDescent="0.25">
      <c r="A98" s="165" t="s">
        <v>154</v>
      </c>
      <c r="B98" s="158" t="s">
        <v>155</v>
      </c>
      <c r="C98" s="157" t="s">
        <v>23</v>
      </c>
      <c r="D98" s="4">
        <v>21.152130410000002</v>
      </c>
      <c r="E98" s="159">
        <v>0</v>
      </c>
      <c r="F98" s="159">
        <v>0.14197931999999999</v>
      </c>
      <c r="G98" s="159">
        <v>0</v>
      </c>
      <c r="H98" s="159">
        <v>0</v>
      </c>
      <c r="I98" s="159">
        <v>0</v>
      </c>
      <c r="J98" s="159">
        <v>0</v>
      </c>
      <c r="K98" s="159">
        <v>1</v>
      </c>
      <c r="L98" s="159">
        <v>0</v>
      </c>
      <c r="M98" s="159">
        <v>0</v>
      </c>
      <c r="N98" s="159">
        <v>0</v>
      </c>
      <c r="O98" s="159">
        <v>0</v>
      </c>
      <c r="P98" s="159">
        <v>0</v>
      </c>
      <c r="Q98" s="159">
        <v>0</v>
      </c>
      <c r="R98" s="159">
        <v>0</v>
      </c>
      <c r="S98" s="159">
        <v>27</v>
      </c>
      <c r="T98" s="159">
        <v>0</v>
      </c>
      <c r="U98" s="159">
        <v>0</v>
      </c>
      <c r="V98" s="159">
        <v>0</v>
      </c>
      <c r="W98" s="159">
        <v>0</v>
      </c>
      <c r="X98" s="159">
        <v>0</v>
      </c>
      <c r="Y98" s="159">
        <v>0</v>
      </c>
      <c r="Z98" s="159">
        <v>0</v>
      </c>
      <c r="AA98" s="159">
        <v>0</v>
      </c>
      <c r="AB98" s="159">
        <v>0</v>
      </c>
      <c r="AC98" s="159">
        <v>0</v>
      </c>
      <c r="AD98" s="159">
        <v>0</v>
      </c>
      <c r="AE98" s="159">
        <v>0</v>
      </c>
      <c r="AF98" s="159">
        <v>0</v>
      </c>
      <c r="AG98" s="159">
        <v>0</v>
      </c>
      <c r="AH98" s="159">
        <v>0</v>
      </c>
      <c r="AI98" s="159">
        <v>0</v>
      </c>
      <c r="AJ98" s="159">
        <v>0</v>
      </c>
      <c r="AK98" s="159">
        <f t="shared" si="25"/>
        <v>0</v>
      </c>
      <c r="AL98" s="159">
        <f t="shared" si="26"/>
        <v>0.14197931999999999</v>
      </c>
      <c r="AM98" s="159">
        <f t="shared" si="27"/>
        <v>0</v>
      </c>
      <c r="AN98" s="159">
        <f t="shared" si="28"/>
        <v>0</v>
      </c>
      <c r="AO98" s="159">
        <f t="shared" si="29"/>
        <v>0</v>
      </c>
      <c r="AP98" s="159">
        <f t="shared" si="30"/>
        <v>0</v>
      </c>
      <c r="AQ98" s="159">
        <f t="shared" si="31"/>
        <v>28</v>
      </c>
      <c r="AR98" s="159">
        <f t="shared" si="32"/>
        <v>0</v>
      </c>
    </row>
    <row r="99" spans="1:44" ht="31.5" x14ac:dyDescent="0.25">
      <c r="A99" s="163" t="s">
        <v>156</v>
      </c>
      <c r="B99" s="161" t="s">
        <v>175</v>
      </c>
      <c r="C99" s="163" t="s">
        <v>176</v>
      </c>
      <c r="D99" s="225">
        <v>15.23</v>
      </c>
      <c r="E99" s="162">
        <v>0</v>
      </c>
      <c r="F99" s="162">
        <v>0.14197931999999999</v>
      </c>
      <c r="G99" s="162">
        <v>0</v>
      </c>
      <c r="H99" s="162">
        <v>0</v>
      </c>
      <c r="I99" s="162">
        <v>0</v>
      </c>
      <c r="J99" s="162">
        <v>0</v>
      </c>
      <c r="K99" s="162">
        <v>1</v>
      </c>
      <c r="L99" s="162">
        <v>0</v>
      </c>
      <c r="M99" s="162">
        <v>0</v>
      </c>
      <c r="N99" s="162" t="s">
        <v>24</v>
      </c>
      <c r="O99" s="162">
        <v>0</v>
      </c>
      <c r="P99" s="162">
        <v>0</v>
      </c>
      <c r="Q99" s="162">
        <v>0</v>
      </c>
      <c r="R99" s="162">
        <v>0</v>
      </c>
      <c r="S99" s="162">
        <v>27</v>
      </c>
      <c r="T99" s="162">
        <v>0</v>
      </c>
      <c r="U99" s="162" t="s">
        <v>24</v>
      </c>
      <c r="V99" s="162" t="s">
        <v>24</v>
      </c>
      <c r="W99" s="162" t="s">
        <v>24</v>
      </c>
      <c r="X99" s="162" t="s">
        <v>24</v>
      </c>
      <c r="Y99" s="162" t="s">
        <v>24</v>
      </c>
      <c r="Z99" s="162" t="s">
        <v>24</v>
      </c>
      <c r="AA99" s="162" t="s">
        <v>24</v>
      </c>
      <c r="AB99" s="162" t="s">
        <v>24</v>
      </c>
      <c r="AC99" s="162" t="s">
        <v>24</v>
      </c>
      <c r="AD99" s="162" t="s">
        <v>24</v>
      </c>
      <c r="AE99" s="162" t="s">
        <v>24</v>
      </c>
      <c r="AF99" s="162" t="s">
        <v>24</v>
      </c>
      <c r="AG99" s="162" t="s">
        <v>24</v>
      </c>
      <c r="AH99" s="162" t="s">
        <v>24</v>
      </c>
      <c r="AI99" s="162" t="s">
        <v>24</v>
      </c>
      <c r="AJ99" s="162" t="s">
        <v>24</v>
      </c>
      <c r="AK99" s="162">
        <f t="shared" ref="AK99" si="44">+SUM(E99,M99,U99,AC99)</f>
        <v>0</v>
      </c>
      <c r="AL99" s="162">
        <f t="shared" ref="AL99" si="45">+SUM(F99,N99,V99,AD99)</f>
        <v>0.14197931999999999</v>
      </c>
      <c r="AM99" s="162">
        <f t="shared" ref="AM99" si="46">+SUM(G99,O99,W99,AE99)</f>
        <v>0</v>
      </c>
      <c r="AN99" s="162">
        <f t="shared" ref="AN99" si="47">+SUM(H99,P99,X99,AF99)</f>
        <v>0</v>
      </c>
      <c r="AO99" s="162">
        <f t="shared" ref="AO99" si="48">+SUM(I99,Q99,Y99,AG99)</f>
        <v>0</v>
      </c>
      <c r="AP99" s="162">
        <f t="shared" ref="AP99" si="49">+SUM(J99,R99,Z99,AH99)</f>
        <v>0</v>
      </c>
      <c r="AQ99" s="162">
        <f t="shared" ref="AQ99" si="50">+SUM(K99,S99,AA99,AI99)</f>
        <v>28</v>
      </c>
      <c r="AR99" s="162">
        <f t="shared" ref="AR99" si="51">+SUM(L99,T99,AB99,AJ99)</f>
        <v>0</v>
      </c>
    </row>
    <row r="100" spans="1:44" ht="31.5" x14ac:dyDescent="0.25">
      <c r="A100" s="196" t="s">
        <v>157</v>
      </c>
      <c r="B100" s="199" t="s">
        <v>452</v>
      </c>
      <c r="C100" s="196" t="s">
        <v>453</v>
      </c>
      <c r="D100" s="225">
        <v>5.9221304100000003</v>
      </c>
      <c r="E100" s="162" t="s">
        <v>24</v>
      </c>
      <c r="F100" s="162" t="s">
        <v>24</v>
      </c>
      <c r="G100" s="162" t="s">
        <v>24</v>
      </c>
      <c r="H100" s="162" t="s">
        <v>24</v>
      </c>
      <c r="I100" s="162" t="s">
        <v>24</v>
      </c>
      <c r="J100" s="162" t="s">
        <v>24</v>
      </c>
      <c r="K100" s="162" t="s">
        <v>24</v>
      </c>
      <c r="L100" s="162" t="s">
        <v>24</v>
      </c>
      <c r="M100" s="162" t="s">
        <v>24</v>
      </c>
      <c r="N100" s="162" t="s">
        <v>24</v>
      </c>
      <c r="O100" s="162" t="s">
        <v>24</v>
      </c>
      <c r="P100" s="162" t="s">
        <v>24</v>
      </c>
      <c r="Q100" s="162" t="s">
        <v>24</v>
      </c>
      <c r="R100" s="162" t="s">
        <v>24</v>
      </c>
      <c r="S100" s="162" t="s">
        <v>24</v>
      </c>
      <c r="T100" s="162" t="s">
        <v>24</v>
      </c>
      <c r="U100" s="162" t="s">
        <v>24</v>
      </c>
      <c r="V100" s="162" t="s">
        <v>24</v>
      </c>
      <c r="W100" s="162" t="s">
        <v>24</v>
      </c>
      <c r="X100" s="162" t="s">
        <v>24</v>
      </c>
      <c r="Y100" s="162" t="s">
        <v>24</v>
      </c>
      <c r="Z100" s="162" t="s">
        <v>24</v>
      </c>
      <c r="AA100" s="162" t="s">
        <v>24</v>
      </c>
      <c r="AB100" s="162" t="s">
        <v>24</v>
      </c>
      <c r="AC100" s="162" t="s">
        <v>24</v>
      </c>
      <c r="AD100" s="162" t="s">
        <v>24</v>
      </c>
      <c r="AE100" s="162" t="s">
        <v>24</v>
      </c>
      <c r="AF100" s="162" t="s">
        <v>24</v>
      </c>
      <c r="AG100" s="162" t="s">
        <v>24</v>
      </c>
      <c r="AH100" s="162" t="s">
        <v>24</v>
      </c>
      <c r="AI100" s="162" t="s">
        <v>24</v>
      </c>
      <c r="AJ100" s="162" t="s">
        <v>24</v>
      </c>
      <c r="AK100" s="162">
        <f t="shared" ref="AK100" si="52">+SUM(E100,M100,U100,AC100)</f>
        <v>0</v>
      </c>
      <c r="AL100" s="162">
        <f t="shared" ref="AL100" si="53">+SUM(F100,N100,V100,AD100)</f>
        <v>0</v>
      </c>
      <c r="AM100" s="162">
        <f t="shared" ref="AM100" si="54">+SUM(G100,O100,W100,AE100)</f>
        <v>0</v>
      </c>
      <c r="AN100" s="162">
        <f t="shared" ref="AN100" si="55">+SUM(H100,P100,X100,AF100)</f>
        <v>0</v>
      </c>
      <c r="AO100" s="162">
        <f t="shared" ref="AO100" si="56">+SUM(I100,Q100,Y100,AG100)</f>
        <v>0</v>
      </c>
      <c r="AP100" s="162">
        <f t="shared" ref="AP100" si="57">+SUM(J100,R100,Z100,AH100)</f>
        <v>0</v>
      </c>
      <c r="AQ100" s="162">
        <f t="shared" ref="AQ100" si="58">+SUM(K100,S100,AA100,AI100)</f>
        <v>0</v>
      </c>
      <c r="AR100" s="162">
        <f t="shared" ref="AR100" si="59">+SUM(L100,T100,AB100,AJ100)</f>
        <v>0</v>
      </c>
    </row>
    <row r="101" spans="1:44" s="164" customFormat="1" ht="31.5" x14ac:dyDescent="0.25">
      <c r="A101" s="165" t="s">
        <v>158</v>
      </c>
      <c r="B101" s="158" t="s">
        <v>159</v>
      </c>
      <c r="C101" s="157" t="s">
        <v>23</v>
      </c>
      <c r="D101" s="4">
        <v>40.436985686666659</v>
      </c>
      <c r="E101" s="159">
        <v>0</v>
      </c>
      <c r="F101" s="159">
        <v>6.9206763766666661</v>
      </c>
      <c r="G101" s="159">
        <v>0</v>
      </c>
      <c r="H101" s="159">
        <v>0</v>
      </c>
      <c r="I101" s="159">
        <v>0</v>
      </c>
      <c r="J101" s="159">
        <v>0</v>
      </c>
      <c r="K101" s="159">
        <v>16</v>
      </c>
      <c r="L101" s="159">
        <v>0</v>
      </c>
      <c r="M101" s="159">
        <v>0</v>
      </c>
      <c r="N101" s="159">
        <v>21.846150000000002</v>
      </c>
      <c r="O101" s="159">
        <v>0</v>
      </c>
      <c r="P101" s="159">
        <v>0</v>
      </c>
      <c r="Q101" s="159">
        <v>0</v>
      </c>
      <c r="R101" s="159">
        <v>0</v>
      </c>
      <c r="S101" s="159">
        <v>3</v>
      </c>
      <c r="T101" s="159">
        <v>0</v>
      </c>
      <c r="U101" s="159">
        <v>0</v>
      </c>
      <c r="V101" s="159">
        <v>0</v>
      </c>
      <c r="W101" s="159">
        <v>0</v>
      </c>
      <c r="X101" s="159">
        <v>0</v>
      </c>
      <c r="Y101" s="159">
        <v>0</v>
      </c>
      <c r="Z101" s="159">
        <v>0</v>
      </c>
      <c r="AA101" s="159">
        <v>0</v>
      </c>
      <c r="AB101" s="159">
        <v>0</v>
      </c>
      <c r="AC101" s="159">
        <v>0</v>
      </c>
      <c r="AD101" s="159">
        <v>300</v>
      </c>
      <c r="AE101" s="159">
        <v>0</v>
      </c>
      <c r="AF101" s="159">
        <v>0</v>
      </c>
      <c r="AG101" s="159">
        <v>0</v>
      </c>
      <c r="AH101" s="159">
        <v>0</v>
      </c>
      <c r="AI101" s="159">
        <v>95</v>
      </c>
      <c r="AJ101" s="159">
        <v>0</v>
      </c>
      <c r="AK101" s="159">
        <f t="shared" si="25"/>
        <v>0</v>
      </c>
      <c r="AL101" s="159">
        <f t="shared" si="26"/>
        <v>328.76682637666664</v>
      </c>
      <c r="AM101" s="159">
        <f t="shared" si="27"/>
        <v>0</v>
      </c>
      <c r="AN101" s="159">
        <f t="shared" si="28"/>
        <v>0</v>
      </c>
      <c r="AO101" s="159">
        <f t="shared" si="29"/>
        <v>0</v>
      </c>
      <c r="AP101" s="159">
        <f t="shared" si="30"/>
        <v>0</v>
      </c>
      <c r="AQ101" s="159">
        <f t="shared" si="31"/>
        <v>114</v>
      </c>
      <c r="AR101" s="159">
        <f t="shared" si="32"/>
        <v>0</v>
      </c>
    </row>
    <row r="102" spans="1:44" x14ac:dyDescent="0.25">
      <c r="A102" s="163" t="s">
        <v>160</v>
      </c>
      <c r="B102" s="161" t="s">
        <v>454</v>
      </c>
      <c r="C102" s="166" t="s">
        <v>458</v>
      </c>
      <c r="D102" s="225">
        <v>5.9463362899999996</v>
      </c>
      <c r="E102" s="162" t="s">
        <v>24</v>
      </c>
      <c r="F102" s="162" t="s">
        <v>24</v>
      </c>
      <c r="G102" s="162" t="s">
        <v>24</v>
      </c>
      <c r="H102" s="162" t="s">
        <v>24</v>
      </c>
      <c r="I102" s="162" t="s">
        <v>24</v>
      </c>
      <c r="J102" s="162" t="s">
        <v>24</v>
      </c>
      <c r="K102" s="162" t="s">
        <v>24</v>
      </c>
      <c r="L102" s="162" t="s">
        <v>24</v>
      </c>
      <c r="M102" s="162" t="s">
        <v>24</v>
      </c>
      <c r="N102" s="162" t="s">
        <v>24</v>
      </c>
      <c r="O102" s="162" t="s">
        <v>24</v>
      </c>
      <c r="P102" s="162" t="s">
        <v>24</v>
      </c>
      <c r="Q102" s="162" t="s">
        <v>24</v>
      </c>
      <c r="R102" s="162" t="s">
        <v>24</v>
      </c>
      <c r="S102" s="162" t="s">
        <v>24</v>
      </c>
      <c r="T102" s="162" t="s">
        <v>24</v>
      </c>
      <c r="U102" s="162" t="s">
        <v>24</v>
      </c>
      <c r="V102" s="162" t="s">
        <v>24</v>
      </c>
      <c r="W102" s="162" t="s">
        <v>24</v>
      </c>
      <c r="X102" s="162" t="s">
        <v>24</v>
      </c>
      <c r="Y102" s="162" t="s">
        <v>24</v>
      </c>
      <c r="Z102" s="162" t="s">
        <v>24</v>
      </c>
      <c r="AA102" s="162" t="s">
        <v>24</v>
      </c>
      <c r="AB102" s="162" t="s">
        <v>24</v>
      </c>
      <c r="AC102" s="162" t="s">
        <v>24</v>
      </c>
      <c r="AD102" s="162" t="s">
        <v>24</v>
      </c>
      <c r="AE102" s="162" t="s">
        <v>24</v>
      </c>
      <c r="AF102" s="162" t="s">
        <v>24</v>
      </c>
      <c r="AG102" s="162" t="s">
        <v>24</v>
      </c>
      <c r="AH102" s="162" t="s">
        <v>24</v>
      </c>
      <c r="AI102" s="162" t="s">
        <v>24</v>
      </c>
      <c r="AJ102" s="162" t="s">
        <v>24</v>
      </c>
      <c r="AK102" s="162">
        <f t="shared" si="25"/>
        <v>0</v>
      </c>
      <c r="AL102" s="162">
        <f t="shared" si="26"/>
        <v>0</v>
      </c>
      <c r="AM102" s="162">
        <f t="shared" si="27"/>
        <v>0</v>
      </c>
      <c r="AN102" s="162">
        <f t="shared" si="28"/>
        <v>0</v>
      </c>
      <c r="AO102" s="162">
        <f t="shared" si="29"/>
        <v>0</v>
      </c>
      <c r="AP102" s="162">
        <f t="shared" si="30"/>
        <v>0</v>
      </c>
      <c r="AQ102" s="162">
        <f t="shared" si="31"/>
        <v>0</v>
      </c>
      <c r="AR102" s="162">
        <f t="shared" si="32"/>
        <v>0</v>
      </c>
    </row>
    <row r="103" spans="1:44" ht="31.5" x14ac:dyDescent="0.25">
      <c r="A103" s="163" t="s">
        <v>161</v>
      </c>
      <c r="B103" s="161" t="s">
        <v>455</v>
      </c>
      <c r="C103" s="166" t="s">
        <v>459</v>
      </c>
      <c r="D103" s="225" t="s">
        <v>24</v>
      </c>
      <c r="E103" s="162" t="s">
        <v>24</v>
      </c>
      <c r="F103" s="162" t="s">
        <v>24</v>
      </c>
      <c r="G103" s="162" t="s">
        <v>24</v>
      </c>
      <c r="H103" s="162" t="s">
        <v>24</v>
      </c>
      <c r="I103" s="162" t="s">
        <v>24</v>
      </c>
      <c r="J103" s="162" t="s">
        <v>24</v>
      </c>
      <c r="K103" s="162" t="s">
        <v>24</v>
      </c>
      <c r="L103" s="162" t="s">
        <v>24</v>
      </c>
      <c r="M103" s="162" t="s">
        <v>24</v>
      </c>
      <c r="N103" s="162" t="s">
        <v>24</v>
      </c>
      <c r="O103" s="162" t="s">
        <v>24</v>
      </c>
      <c r="P103" s="162" t="s">
        <v>24</v>
      </c>
      <c r="Q103" s="162" t="s">
        <v>24</v>
      </c>
      <c r="R103" s="162" t="s">
        <v>24</v>
      </c>
      <c r="S103" s="162" t="s">
        <v>24</v>
      </c>
      <c r="T103" s="162" t="s">
        <v>24</v>
      </c>
      <c r="U103" s="162" t="s">
        <v>24</v>
      </c>
      <c r="V103" s="162" t="s">
        <v>24</v>
      </c>
      <c r="W103" s="162" t="s">
        <v>24</v>
      </c>
      <c r="X103" s="162" t="s">
        <v>24</v>
      </c>
      <c r="Y103" s="162" t="s">
        <v>24</v>
      </c>
      <c r="Z103" s="162" t="s">
        <v>24</v>
      </c>
      <c r="AA103" s="162" t="s">
        <v>24</v>
      </c>
      <c r="AB103" s="162" t="s">
        <v>24</v>
      </c>
      <c r="AC103" s="162" t="s">
        <v>24</v>
      </c>
      <c r="AD103" s="162" t="s">
        <v>24</v>
      </c>
      <c r="AE103" s="162" t="s">
        <v>24</v>
      </c>
      <c r="AF103" s="162" t="s">
        <v>24</v>
      </c>
      <c r="AG103" s="162" t="s">
        <v>24</v>
      </c>
      <c r="AH103" s="162" t="s">
        <v>24</v>
      </c>
      <c r="AI103" s="162" t="s">
        <v>24</v>
      </c>
      <c r="AJ103" s="162" t="s">
        <v>24</v>
      </c>
      <c r="AK103" s="162">
        <f t="shared" ref="AK103:AK106" si="60">+SUM(E103,M103,U103,AC103)</f>
        <v>0</v>
      </c>
      <c r="AL103" s="162">
        <f t="shared" ref="AL103:AL106" si="61">+SUM(F103,N103,V103,AD103)</f>
        <v>0</v>
      </c>
      <c r="AM103" s="162">
        <f t="shared" ref="AM103:AM106" si="62">+SUM(G103,O103,W103,AE103)</f>
        <v>0</v>
      </c>
      <c r="AN103" s="162">
        <f t="shared" ref="AN103:AN106" si="63">+SUM(H103,P103,X103,AF103)</f>
        <v>0</v>
      </c>
      <c r="AO103" s="162">
        <f t="shared" ref="AO103:AO106" si="64">+SUM(I103,Q103,Y103,AG103)</f>
        <v>0</v>
      </c>
      <c r="AP103" s="162">
        <f t="shared" ref="AP103:AP106" si="65">+SUM(J103,R103,Z103,AH103)</f>
        <v>0</v>
      </c>
      <c r="AQ103" s="162">
        <f t="shared" ref="AQ103:AQ106" si="66">+SUM(K103,S103,AA103,AI103)</f>
        <v>0</v>
      </c>
      <c r="AR103" s="162">
        <f t="shared" ref="AR103:AR106" si="67">+SUM(L103,T103,AB103,AJ103)</f>
        <v>0</v>
      </c>
    </row>
    <row r="104" spans="1:44" ht="31.5" x14ac:dyDescent="0.25">
      <c r="A104" s="163" t="s">
        <v>162</v>
      </c>
      <c r="B104" s="161" t="s">
        <v>177</v>
      </c>
      <c r="C104" s="166" t="s">
        <v>178</v>
      </c>
      <c r="D104" s="225">
        <v>3.2274026400000002</v>
      </c>
      <c r="E104" s="162" t="s">
        <v>24</v>
      </c>
      <c r="F104" s="162" t="s">
        <v>24</v>
      </c>
      <c r="G104" s="162" t="s">
        <v>24</v>
      </c>
      <c r="H104" s="162" t="s">
        <v>24</v>
      </c>
      <c r="I104" s="162" t="s">
        <v>24</v>
      </c>
      <c r="J104" s="162" t="s">
        <v>24</v>
      </c>
      <c r="K104" s="162" t="s">
        <v>24</v>
      </c>
      <c r="L104" s="162" t="s">
        <v>24</v>
      </c>
      <c r="M104" s="162" t="s">
        <v>24</v>
      </c>
      <c r="N104" s="162" t="s">
        <v>24</v>
      </c>
      <c r="O104" s="162" t="s">
        <v>24</v>
      </c>
      <c r="P104" s="162" t="s">
        <v>24</v>
      </c>
      <c r="Q104" s="162" t="s">
        <v>24</v>
      </c>
      <c r="R104" s="162" t="s">
        <v>24</v>
      </c>
      <c r="S104" s="162" t="s">
        <v>24</v>
      </c>
      <c r="T104" s="162" t="s">
        <v>24</v>
      </c>
      <c r="U104" s="162" t="s">
        <v>24</v>
      </c>
      <c r="V104" s="162" t="s">
        <v>24</v>
      </c>
      <c r="W104" s="162" t="s">
        <v>24</v>
      </c>
      <c r="X104" s="162" t="s">
        <v>24</v>
      </c>
      <c r="Y104" s="162" t="s">
        <v>24</v>
      </c>
      <c r="Z104" s="162" t="s">
        <v>24</v>
      </c>
      <c r="AA104" s="162" t="s">
        <v>24</v>
      </c>
      <c r="AB104" s="162" t="s">
        <v>24</v>
      </c>
      <c r="AC104" s="162" t="s">
        <v>24</v>
      </c>
      <c r="AD104" s="162" t="s">
        <v>24</v>
      </c>
      <c r="AE104" s="162" t="s">
        <v>24</v>
      </c>
      <c r="AF104" s="162" t="s">
        <v>24</v>
      </c>
      <c r="AG104" s="162" t="s">
        <v>24</v>
      </c>
      <c r="AH104" s="162" t="s">
        <v>24</v>
      </c>
      <c r="AI104" s="162" t="s">
        <v>24</v>
      </c>
      <c r="AJ104" s="162" t="s">
        <v>24</v>
      </c>
      <c r="AK104" s="162">
        <f t="shared" si="60"/>
        <v>0</v>
      </c>
      <c r="AL104" s="162">
        <f t="shared" si="61"/>
        <v>0</v>
      </c>
      <c r="AM104" s="162">
        <f t="shared" si="62"/>
        <v>0</v>
      </c>
      <c r="AN104" s="162">
        <f t="shared" si="63"/>
        <v>0</v>
      </c>
      <c r="AO104" s="162">
        <f t="shared" si="64"/>
        <v>0</v>
      </c>
      <c r="AP104" s="162">
        <f t="shared" si="65"/>
        <v>0</v>
      </c>
      <c r="AQ104" s="162">
        <f t="shared" si="66"/>
        <v>0</v>
      </c>
      <c r="AR104" s="162">
        <f t="shared" si="67"/>
        <v>0</v>
      </c>
    </row>
    <row r="105" spans="1:44" x14ac:dyDescent="0.25">
      <c r="A105" s="163" t="s">
        <v>456</v>
      </c>
      <c r="B105" s="161" t="s">
        <v>466</v>
      </c>
      <c r="C105" s="166" t="s">
        <v>469</v>
      </c>
      <c r="D105" s="225">
        <v>1.3394803399999999</v>
      </c>
      <c r="E105" s="162" t="s">
        <v>24</v>
      </c>
      <c r="F105" s="162">
        <v>1.12305996</v>
      </c>
      <c r="G105" s="162" t="s">
        <v>24</v>
      </c>
      <c r="H105" s="162" t="s">
        <v>24</v>
      </c>
      <c r="I105" s="162" t="s">
        <v>24</v>
      </c>
      <c r="J105" s="162" t="s">
        <v>24</v>
      </c>
      <c r="K105" s="162">
        <v>10</v>
      </c>
      <c r="L105" s="162" t="s">
        <v>24</v>
      </c>
      <c r="M105" s="162" t="s">
        <v>24</v>
      </c>
      <c r="N105" s="162" t="s">
        <v>24</v>
      </c>
      <c r="O105" s="162" t="s">
        <v>24</v>
      </c>
      <c r="P105" s="162" t="s">
        <v>24</v>
      </c>
      <c r="Q105" s="162" t="s">
        <v>24</v>
      </c>
      <c r="R105" s="162" t="s">
        <v>24</v>
      </c>
      <c r="S105" s="162" t="s">
        <v>24</v>
      </c>
      <c r="T105" s="162" t="s">
        <v>24</v>
      </c>
      <c r="U105" s="162" t="s">
        <v>24</v>
      </c>
      <c r="V105" s="162" t="s">
        <v>24</v>
      </c>
      <c r="W105" s="162" t="s">
        <v>24</v>
      </c>
      <c r="X105" s="162" t="s">
        <v>24</v>
      </c>
      <c r="Y105" s="162" t="s">
        <v>24</v>
      </c>
      <c r="Z105" s="162" t="s">
        <v>24</v>
      </c>
      <c r="AA105" s="162" t="s">
        <v>24</v>
      </c>
      <c r="AB105" s="162" t="s">
        <v>24</v>
      </c>
      <c r="AC105" s="162" t="s">
        <v>24</v>
      </c>
      <c r="AD105" s="162" t="s">
        <v>24</v>
      </c>
      <c r="AE105" s="162" t="s">
        <v>24</v>
      </c>
      <c r="AF105" s="162" t="s">
        <v>24</v>
      </c>
      <c r="AG105" s="162" t="s">
        <v>24</v>
      </c>
      <c r="AH105" s="162" t="s">
        <v>24</v>
      </c>
      <c r="AI105" s="162" t="s">
        <v>24</v>
      </c>
      <c r="AJ105" s="162" t="s">
        <v>24</v>
      </c>
      <c r="AK105" s="162">
        <f t="shared" si="60"/>
        <v>0</v>
      </c>
      <c r="AL105" s="162">
        <f t="shared" si="61"/>
        <v>1.12305996</v>
      </c>
      <c r="AM105" s="162">
        <f t="shared" si="62"/>
        <v>0</v>
      </c>
      <c r="AN105" s="162">
        <f t="shared" si="63"/>
        <v>0</v>
      </c>
      <c r="AO105" s="162">
        <f t="shared" si="64"/>
        <v>0</v>
      </c>
      <c r="AP105" s="162">
        <f t="shared" si="65"/>
        <v>0</v>
      </c>
      <c r="AQ105" s="162">
        <f t="shared" si="66"/>
        <v>10</v>
      </c>
      <c r="AR105" s="162">
        <f t="shared" si="67"/>
        <v>0</v>
      </c>
    </row>
    <row r="106" spans="1:44" x14ac:dyDescent="0.25">
      <c r="A106" s="163" t="s">
        <v>457</v>
      </c>
      <c r="B106" s="161" t="s">
        <v>467</v>
      </c>
      <c r="C106" s="166" t="s">
        <v>470</v>
      </c>
      <c r="D106" s="225">
        <v>2.2799999999999998</v>
      </c>
      <c r="E106" s="162" t="s">
        <v>24</v>
      </c>
      <c r="F106" s="162" t="s">
        <v>24</v>
      </c>
      <c r="G106" s="162" t="s">
        <v>24</v>
      </c>
      <c r="H106" s="162" t="s">
        <v>24</v>
      </c>
      <c r="I106" s="162" t="s">
        <v>24</v>
      </c>
      <c r="J106" s="162" t="s">
        <v>24</v>
      </c>
      <c r="K106" s="162" t="s">
        <v>24</v>
      </c>
      <c r="L106" s="162" t="s">
        <v>24</v>
      </c>
      <c r="M106" s="162" t="s">
        <v>24</v>
      </c>
      <c r="N106" s="162" t="s">
        <v>24</v>
      </c>
      <c r="O106" s="162" t="s">
        <v>24</v>
      </c>
      <c r="P106" s="162" t="s">
        <v>24</v>
      </c>
      <c r="Q106" s="162" t="s">
        <v>24</v>
      </c>
      <c r="R106" s="162" t="s">
        <v>24</v>
      </c>
      <c r="S106" s="162" t="s">
        <v>24</v>
      </c>
      <c r="T106" s="162" t="s">
        <v>24</v>
      </c>
      <c r="U106" s="162" t="s">
        <v>24</v>
      </c>
      <c r="V106" s="162" t="s">
        <v>24</v>
      </c>
      <c r="W106" s="162" t="s">
        <v>24</v>
      </c>
      <c r="X106" s="162" t="s">
        <v>24</v>
      </c>
      <c r="Y106" s="162" t="s">
        <v>24</v>
      </c>
      <c r="Z106" s="162" t="s">
        <v>24</v>
      </c>
      <c r="AA106" s="162" t="s">
        <v>24</v>
      </c>
      <c r="AB106" s="162" t="s">
        <v>24</v>
      </c>
      <c r="AC106" s="162" t="s">
        <v>24</v>
      </c>
      <c r="AD106" s="162" t="s">
        <v>24</v>
      </c>
      <c r="AE106" s="162" t="s">
        <v>24</v>
      </c>
      <c r="AF106" s="162" t="s">
        <v>24</v>
      </c>
      <c r="AG106" s="162" t="s">
        <v>24</v>
      </c>
      <c r="AH106" s="162" t="s">
        <v>24</v>
      </c>
      <c r="AI106" s="162" t="s">
        <v>24</v>
      </c>
      <c r="AJ106" s="162" t="s">
        <v>24</v>
      </c>
      <c r="AK106" s="162">
        <f t="shared" si="60"/>
        <v>0</v>
      </c>
      <c r="AL106" s="162">
        <f t="shared" si="61"/>
        <v>0</v>
      </c>
      <c r="AM106" s="162">
        <f t="shared" si="62"/>
        <v>0</v>
      </c>
      <c r="AN106" s="162">
        <f t="shared" si="63"/>
        <v>0</v>
      </c>
      <c r="AO106" s="162">
        <f t="shared" si="64"/>
        <v>0</v>
      </c>
      <c r="AP106" s="162">
        <f t="shared" si="65"/>
        <v>0</v>
      </c>
      <c r="AQ106" s="162">
        <f t="shared" si="66"/>
        <v>0</v>
      </c>
      <c r="AR106" s="162">
        <f t="shared" si="67"/>
        <v>0</v>
      </c>
    </row>
    <row r="107" spans="1:44" x14ac:dyDescent="0.25">
      <c r="A107" s="196" t="s">
        <v>464</v>
      </c>
      <c r="B107" s="199" t="s">
        <v>468</v>
      </c>
      <c r="C107" s="189" t="s">
        <v>471</v>
      </c>
      <c r="D107" s="225" t="s">
        <v>24</v>
      </c>
      <c r="E107" s="162" t="s">
        <v>24</v>
      </c>
      <c r="F107" s="162" t="s">
        <v>24</v>
      </c>
      <c r="G107" s="162" t="s">
        <v>24</v>
      </c>
      <c r="H107" s="162" t="s">
        <v>24</v>
      </c>
      <c r="I107" s="162" t="s">
        <v>24</v>
      </c>
      <c r="J107" s="162" t="s">
        <v>24</v>
      </c>
      <c r="K107" s="162" t="s">
        <v>24</v>
      </c>
      <c r="L107" s="162" t="s">
        <v>24</v>
      </c>
      <c r="M107" s="162" t="s">
        <v>24</v>
      </c>
      <c r="N107" s="162" t="s">
        <v>24</v>
      </c>
      <c r="O107" s="162" t="s">
        <v>24</v>
      </c>
      <c r="P107" s="162" t="s">
        <v>24</v>
      </c>
      <c r="Q107" s="162" t="s">
        <v>24</v>
      </c>
      <c r="R107" s="162" t="s">
        <v>24</v>
      </c>
      <c r="S107" s="162" t="s">
        <v>24</v>
      </c>
      <c r="T107" s="162" t="s">
        <v>24</v>
      </c>
      <c r="U107" s="162" t="s">
        <v>24</v>
      </c>
      <c r="V107" s="162" t="s">
        <v>24</v>
      </c>
      <c r="W107" s="162" t="s">
        <v>24</v>
      </c>
      <c r="X107" s="162" t="s">
        <v>24</v>
      </c>
      <c r="Y107" s="162" t="s">
        <v>24</v>
      </c>
      <c r="Z107" s="162" t="s">
        <v>24</v>
      </c>
      <c r="AA107" s="162" t="s">
        <v>24</v>
      </c>
      <c r="AB107" s="162" t="s">
        <v>24</v>
      </c>
      <c r="AC107" s="162" t="s">
        <v>24</v>
      </c>
      <c r="AD107" s="162" t="s">
        <v>24</v>
      </c>
      <c r="AE107" s="162" t="s">
        <v>24</v>
      </c>
      <c r="AF107" s="162" t="s">
        <v>24</v>
      </c>
      <c r="AG107" s="162" t="s">
        <v>24</v>
      </c>
      <c r="AH107" s="162" t="s">
        <v>24</v>
      </c>
      <c r="AI107" s="162" t="s">
        <v>24</v>
      </c>
      <c r="AJ107" s="162" t="s">
        <v>24</v>
      </c>
      <c r="AK107" s="162">
        <f t="shared" si="25"/>
        <v>0</v>
      </c>
      <c r="AL107" s="162">
        <f t="shared" si="26"/>
        <v>0</v>
      </c>
      <c r="AM107" s="162">
        <f t="shared" si="27"/>
        <v>0</v>
      </c>
      <c r="AN107" s="162">
        <f t="shared" si="28"/>
        <v>0</v>
      </c>
      <c r="AO107" s="162">
        <f t="shared" si="29"/>
        <v>0</v>
      </c>
      <c r="AP107" s="162">
        <f t="shared" si="30"/>
        <v>0</v>
      </c>
      <c r="AQ107" s="162">
        <f t="shared" si="31"/>
        <v>0</v>
      </c>
      <c r="AR107" s="162">
        <f t="shared" si="32"/>
        <v>0</v>
      </c>
    </row>
    <row r="108" spans="1:44" x14ac:dyDescent="0.25">
      <c r="A108" s="163" t="s">
        <v>465</v>
      </c>
      <c r="B108" s="199" t="s">
        <v>506</v>
      </c>
      <c r="C108" s="189" t="s">
        <v>507</v>
      </c>
      <c r="D108" s="225">
        <v>4.6431820833333335</v>
      </c>
      <c r="E108" s="162" t="s">
        <v>24</v>
      </c>
      <c r="F108" s="162">
        <v>4.6431820833333335</v>
      </c>
      <c r="G108" s="162" t="s">
        <v>24</v>
      </c>
      <c r="H108" s="162" t="s">
        <v>24</v>
      </c>
      <c r="I108" s="162" t="s">
        <v>24</v>
      </c>
      <c r="J108" s="162" t="s">
        <v>24</v>
      </c>
      <c r="K108" s="162">
        <v>1</v>
      </c>
      <c r="L108" s="162" t="s">
        <v>24</v>
      </c>
      <c r="M108" s="162" t="s">
        <v>24</v>
      </c>
      <c r="N108" s="162" t="s">
        <v>24</v>
      </c>
      <c r="O108" s="162" t="s">
        <v>24</v>
      </c>
      <c r="P108" s="162" t="s">
        <v>24</v>
      </c>
      <c r="Q108" s="162" t="s">
        <v>24</v>
      </c>
      <c r="R108" s="162" t="s">
        <v>24</v>
      </c>
      <c r="S108" s="162" t="s">
        <v>24</v>
      </c>
      <c r="T108" s="162" t="s">
        <v>24</v>
      </c>
      <c r="U108" s="162" t="s">
        <v>24</v>
      </c>
      <c r="V108" s="162" t="s">
        <v>24</v>
      </c>
      <c r="W108" s="162" t="s">
        <v>24</v>
      </c>
      <c r="X108" s="162" t="s">
        <v>24</v>
      </c>
      <c r="Y108" s="162" t="s">
        <v>24</v>
      </c>
      <c r="Z108" s="162" t="s">
        <v>24</v>
      </c>
      <c r="AA108" s="162" t="s">
        <v>24</v>
      </c>
      <c r="AB108" s="162" t="s">
        <v>24</v>
      </c>
      <c r="AC108" s="162" t="s">
        <v>24</v>
      </c>
      <c r="AD108" s="162" t="s">
        <v>24</v>
      </c>
      <c r="AE108" s="162" t="s">
        <v>24</v>
      </c>
      <c r="AF108" s="162" t="s">
        <v>24</v>
      </c>
      <c r="AG108" s="162" t="s">
        <v>24</v>
      </c>
      <c r="AH108" s="162" t="s">
        <v>24</v>
      </c>
      <c r="AI108" s="162" t="s">
        <v>24</v>
      </c>
      <c r="AJ108" s="162" t="s">
        <v>24</v>
      </c>
      <c r="AK108" s="162">
        <f t="shared" si="25"/>
        <v>0</v>
      </c>
      <c r="AL108" s="162">
        <f t="shared" si="26"/>
        <v>4.6431820833333335</v>
      </c>
      <c r="AM108" s="162">
        <f t="shared" si="27"/>
        <v>0</v>
      </c>
      <c r="AN108" s="162">
        <f t="shared" si="28"/>
        <v>0</v>
      </c>
      <c r="AO108" s="162">
        <f t="shared" si="29"/>
        <v>0</v>
      </c>
      <c r="AP108" s="162">
        <f t="shared" si="30"/>
        <v>0</v>
      </c>
      <c r="AQ108" s="162">
        <f t="shared" si="31"/>
        <v>1</v>
      </c>
      <c r="AR108" s="162">
        <f t="shared" si="32"/>
        <v>0</v>
      </c>
    </row>
    <row r="109" spans="1:44" x14ac:dyDescent="0.25">
      <c r="A109" s="196" t="s">
        <v>508</v>
      </c>
      <c r="B109" s="161" t="s">
        <v>509</v>
      </c>
      <c r="C109" s="163" t="s">
        <v>510</v>
      </c>
      <c r="D109" s="225">
        <v>0.83333333333333337</v>
      </c>
      <c r="E109" s="162" t="s">
        <v>24</v>
      </c>
      <c r="F109" s="162">
        <v>0.83333333333333337</v>
      </c>
      <c r="G109" s="162" t="s">
        <v>24</v>
      </c>
      <c r="H109" s="162" t="s">
        <v>24</v>
      </c>
      <c r="I109" s="162" t="s">
        <v>24</v>
      </c>
      <c r="J109" s="162" t="s">
        <v>24</v>
      </c>
      <c r="K109" s="162">
        <v>4</v>
      </c>
      <c r="L109" s="162" t="s">
        <v>24</v>
      </c>
      <c r="M109" s="162" t="s">
        <v>24</v>
      </c>
      <c r="N109" s="162" t="s">
        <v>24</v>
      </c>
      <c r="O109" s="162" t="s">
        <v>24</v>
      </c>
      <c r="P109" s="162" t="s">
        <v>24</v>
      </c>
      <c r="Q109" s="162" t="s">
        <v>24</v>
      </c>
      <c r="R109" s="162" t="s">
        <v>24</v>
      </c>
      <c r="S109" s="162" t="s">
        <v>24</v>
      </c>
      <c r="T109" s="162" t="s">
        <v>24</v>
      </c>
      <c r="U109" s="162" t="s">
        <v>24</v>
      </c>
      <c r="V109" s="162" t="s">
        <v>24</v>
      </c>
      <c r="W109" s="162" t="s">
        <v>24</v>
      </c>
      <c r="X109" s="162" t="s">
        <v>24</v>
      </c>
      <c r="Y109" s="162" t="s">
        <v>24</v>
      </c>
      <c r="Z109" s="162" t="s">
        <v>24</v>
      </c>
      <c r="AA109" s="162" t="s">
        <v>24</v>
      </c>
      <c r="AB109" s="162" t="s">
        <v>24</v>
      </c>
      <c r="AC109" s="162" t="s">
        <v>24</v>
      </c>
      <c r="AD109" s="162" t="s">
        <v>24</v>
      </c>
      <c r="AE109" s="162" t="s">
        <v>24</v>
      </c>
      <c r="AF109" s="162" t="s">
        <v>24</v>
      </c>
      <c r="AG109" s="162" t="s">
        <v>24</v>
      </c>
      <c r="AH109" s="162" t="s">
        <v>24</v>
      </c>
      <c r="AI109" s="162" t="s">
        <v>24</v>
      </c>
      <c r="AJ109" s="162" t="s">
        <v>24</v>
      </c>
      <c r="AK109" s="162">
        <f t="shared" si="25"/>
        <v>0</v>
      </c>
      <c r="AL109" s="162">
        <f t="shared" si="26"/>
        <v>0.83333333333333337</v>
      </c>
      <c r="AM109" s="162">
        <f t="shared" si="27"/>
        <v>0</v>
      </c>
      <c r="AN109" s="162">
        <f t="shared" si="28"/>
        <v>0</v>
      </c>
      <c r="AO109" s="162">
        <f t="shared" si="29"/>
        <v>0</v>
      </c>
      <c r="AP109" s="162">
        <f t="shared" si="30"/>
        <v>0</v>
      </c>
      <c r="AQ109" s="162">
        <f t="shared" si="31"/>
        <v>4</v>
      </c>
      <c r="AR109" s="162">
        <f t="shared" si="32"/>
        <v>0</v>
      </c>
    </row>
    <row r="110" spans="1:44" ht="31.5" x14ac:dyDescent="0.25">
      <c r="A110" s="163" t="s">
        <v>511</v>
      </c>
      <c r="B110" s="161" t="s">
        <v>512</v>
      </c>
      <c r="C110" s="163" t="s">
        <v>513</v>
      </c>
      <c r="D110" s="225">
        <v>0.32110100000000003</v>
      </c>
      <c r="E110" s="162" t="s">
        <v>24</v>
      </c>
      <c r="F110" s="162">
        <v>0.32110100000000003</v>
      </c>
      <c r="G110" s="162" t="s">
        <v>24</v>
      </c>
      <c r="H110" s="162" t="s">
        <v>24</v>
      </c>
      <c r="I110" s="162" t="s">
        <v>24</v>
      </c>
      <c r="J110" s="162" t="s">
        <v>24</v>
      </c>
      <c r="K110" s="162">
        <v>1</v>
      </c>
      <c r="L110" s="162" t="s">
        <v>24</v>
      </c>
      <c r="M110" s="162" t="s">
        <v>24</v>
      </c>
      <c r="N110" s="162" t="s">
        <v>24</v>
      </c>
      <c r="O110" s="162" t="s">
        <v>24</v>
      </c>
      <c r="P110" s="162" t="s">
        <v>24</v>
      </c>
      <c r="Q110" s="162" t="s">
        <v>24</v>
      </c>
      <c r="R110" s="162" t="s">
        <v>24</v>
      </c>
      <c r="S110" s="162" t="s">
        <v>24</v>
      </c>
      <c r="T110" s="162" t="s">
        <v>24</v>
      </c>
      <c r="U110" s="162" t="s">
        <v>24</v>
      </c>
      <c r="V110" s="162" t="s">
        <v>24</v>
      </c>
      <c r="W110" s="162" t="s">
        <v>24</v>
      </c>
      <c r="X110" s="162" t="s">
        <v>24</v>
      </c>
      <c r="Y110" s="162" t="s">
        <v>24</v>
      </c>
      <c r="Z110" s="162" t="s">
        <v>24</v>
      </c>
      <c r="AA110" s="162" t="s">
        <v>24</v>
      </c>
      <c r="AB110" s="162" t="s">
        <v>24</v>
      </c>
      <c r="AC110" s="162" t="s">
        <v>24</v>
      </c>
      <c r="AD110" s="162" t="s">
        <v>24</v>
      </c>
      <c r="AE110" s="162" t="s">
        <v>24</v>
      </c>
      <c r="AF110" s="162" t="s">
        <v>24</v>
      </c>
      <c r="AG110" s="162" t="s">
        <v>24</v>
      </c>
      <c r="AH110" s="162" t="s">
        <v>24</v>
      </c>
      <c r="AI110" s="162" t="s">
        <v>24</v>
      </c>
      <c r="AJ110" s="162" t="s">
        <v>24</v>
      </c>
      <c r="AK110" s="162">
        <f>+SUM(E110,M110,U110,AC110)</f>
        <v>0</v>
      </c>
      <c r="AL110" s="162">
        <f>+SUM(F110,N110,V110,AD110)</f>
        <v>0.32110100000000003</v>
      </c>
      <c r="AM110" s="162">
        <f>+SUM(G110,O110,W110,AE110)</f>
        <v>0</v>
      </c>
      <c r="AN110" s="162">
        <f t="shared" ref="AN110:AQ111" si="68">+SUM(H110,P110,X110,AF110)</f>
        <v>0</v>
      </c>
      <c r="AO110" s="162">
        <f t="shared" si="68"/>
        <v>0</v>
      </c>
      <c r="AP110" s="162">
        <f t="shared" si="68"/>
        <v>0</v>
      </c>
      <c r="AQ110" s="162">
        <f t="shared" si="68"/>
        <v>1</v>
      </c>
      <c r="AR110" s="162">
        <f>+SUM(L110,T110,AB110,AJ110)</f>
        <v>0</v>
      </c>
    </row>
    <row r="111" spans="1:44" ht="47.25" x14ac:dyDescent="0.25">
      <c r="A111" s="196" t="s">
        <v>514</v>
      </c>
      <c r="B111" s="161" t="s">
        <v>526</v>
      </c>
      <c r="C111" s="163" t="s">
        <v>516</v>
      </c>
      <c r="D111" s="225">
        <v>21.846150000000002</v>
      </c>
      <c r="E111" s="162" t="s">
        <v>24</v>
      </c>
      <c r="F111" s="162" t="s">
        <v>24</v>
      </c>
      <c r="G111" s="162" t="s">
        <v>24</v>
      </c>
      <c r="H111" s="162" t="s">
        <v>24</v>
      </c>
      <c r="I111" s="162" t="s">
        <v>24</v>
      </c>
      <c r="J111" s="162" t="s">
        <v>24</v>
      </c>
      <c r="K111" s="162" t="s">
        <v>24</v>
      </c>
      <c r="L111" s="162" t="s">
        <v>24</v>
      </c>
      <c r="M111" s="162" t="s">
        <v>24</v>
      </c>
      <c r="N111" s="162">
        <v>21.846150000000002</v>
      </c>
      <c r="O111" s="162" t="s">
        <v>24</v>
      </c>
      <c r="P111" s="162" t="s">
        <v>24</v>
      </c>
      <c r="Q111" s="162" t="s">
        <v>24</v>
      </c>
      <c r="R111" s="162" t="s">
        <v>24</v>
      </c>
      <c r="S111" s="162">
        <v>3</v>
      </c>
      <c r="T111" s="162" t="s">
        <v>24</v>
      </c>
      <c r="U111" s="162" t="s">
        <v>24</v>
      </c>
      <c r="V111" s="162" t="s">
        <v>24</v>
      </c>
      <c r="W111" s="162" t="s">
        <v>24</v>
      </c>
      <c r="X111" s="162" t="s">
        <v>24</v>
      </c>
      <c r="Y111" s="162" t="s">
        <v>24</v>
      </c>
      <c r="Z111" s="162" t="s">
        <v>24</v>
      </c>
      <c r="AA111" s="162" t="s">
        <v>24</v>
      </c>
      <c r="AB111" s="162" t="s">
        <v>24</v>
      </c>
      <c r="AC111" s="162" t="s">
        <v>24</v>
      </c>
      <c r="AD111" s="162" t="s">
        <v>24</v>
      </c>
      <c r="AE111" s="162" t="s">
        <v>24</v>
      </c>
      <c r="AF111" s="162" t="s">
        <v>24</v>
      </c>
      <c r="AG111" s="162" t="s">
        <v>24</v>
      </c>
      <c r="AH111" s="162" t="s">
        <v>24</v>
      </c>
      <c r="AI111" s="162" t="s">
        <v>24</v>
      </c>
      <c r="AJ111" s="162" t="s">
        <v>24</v>
      </c>
      <c r="AK111" s="162">
        <f t="shared" ref="AK111" si="69">+SUM(E111,M111,U111,AC111)</f>
        <v>0</v>
      </c>
      <c r="AL111" s="162">
        <f t="shared" ref="AL111" si="70">+SUM(F111,N111,V111,AD111)</f>
        <v>21.846150000000002</v>
      </c>
      <c r="AM111" s="162">
        <f t="shared" ref="AM111" si="71">+SUM(G111,O111,W111,AE111)</f>
        <v>0</v>
      </c>
      <c r="AN111" s="162">
        <f t="shared" si="68"/>
        <v>0</v>
      </c>
      <c r="AO111" s="162">
        <f t="shared" si="68"/>
        <v>0</v>
      </c>
      <c r="AP111" s="162">
        <f t="shared" si="68"/>
        <v>0</v>
      </c>
      <c r="AQ111" s="162">
        <f t="shared" si="68"/>
        <v>3</v>
      </c>
      <c r="AR111" s="162">
        <f t="shared" ref="AR111" si="72">+SUM(L111,T111,AB111,AJ111)</f>
        <v>0</v>
      </c>
    </row>
    <row r="112" spans="1:44" x14ac:dyDescent="0.25">
      <c r="A112" s="163" t="s">
        <v>517</v>
      </c>
      <c r="B112" s="161" t="s">
        <v>518</v>
      </c>
      <c r="C112" s="163" t="s">
        <v>519</v>
      </c>
      <c r="D112" s="225">
        <v>300</v>
      </c>
      <c r="E112" s="162" t="s">
        <v>24</v>
      </c>
      <c r="F112" s="162" t="s">
        <v>24</v>
      </c>
      <c r="G112" s="162" t="s">
        <v>24</v>
      </c>
      <c r="H112" s="162" t="s">
        <v>24</v>
      </c>
      <c r="I112" s="162" t="s">
        <v>24</v>
      </c>
      <c r="J112" s="162" t="s">
        <v>24</v>
      </c>
      <c r="K112" s="162" t="s">
        <v>24</v>
      </c>
      <c r="L112" s="162" t="s">
        <v>24</v>
      </c>
      <c r="M112" s="162" t="s">
        <v>24</v>
      </c>
      <c r="N112" s="162" t="s">
        <v>24</v>
      </c>
      <c r="O112" s="162" t="s">
        <v>24</v>
      </c>
      <c r="P112" s="162" t="s">
        <v>24</v>
      </c>
      <c r="Q112" s="162" t="s">
        <v>24</v>
      </c>
      <c r="R112" s="162" t="s">
        <v>24</v>
      </c>
      <c r="S112" s="162" t="s">
        <v>24</v>
      </c>
      <c r="T112" s="162" t="s">
        <v>24</v>
      </c>
      <c r="U112" s="162" t="s">
        <v>24</v>
      </c>
      <c r="V112" s="162" t="s">
        <v>24</v>
      </c>
      <c r="W112" s="162" t="s">
        <v>24</v>
      </c>
      <c r="X112" s="162" t="s">
        <v>24</v>
      </c>
      <c r="Y112" s="162" t="s">
        <v>24</v>
      </c>
      <c r="Z112" s="162" t="s">
        <v>24</v>
      </c>
      <c r="AA112" s="162" t="s">
        <v>24</v>
      </c>
      <c r="AB112" s="162" t="s">
        <v>24</v>
      </c>
      <c r="AC112" s="162" t="s">
        <v>24</v>
      </c>
      <c r="AD112" s="162">
        <v>300</v>
      </c>
      <c r="AE112" s="162" t="s">
        <v>24</v>
      </c>
      <c r="AF112" s="162" t="s">
        <v>24</v>
      </c>
      <c r="AG112" s="162" t="s">
        <v>24</v>
      </c>
      <c r="AH112" s="162" t="s">
        <v>24</v>
      </c>
      <c r="AI112" s="162">
        <v>95</v>
      </c>
      <c r="AJ112" s="162" t="s">
        <v>24</v>
      </c>
      <c r="AK112" s="162">
        <f>+SUM(E112,M112,U112,AC112)</f>
        <v>0</v>
      </c>
      <c r="AL112" s="162">
        <f>+SUM(F112,N112,V112,AD112)</f>
        <v>300</v>
      </c>
      <c r="AM112" s="162">
        <f>+SUM(G112,O112,W112,AE112)</f>
        <v>0</v>
      </c>
      <c r="AN112" s="162">
        <f t="shared" ref="AN112" si="73">+SUM(H112,P112,X112,AF112)</f>
        <v>0</v>
      </c>
      <c r="AO112" s="162">
        <f t="shared" ref="AO112" si="74">+SUM(I112,Q112,Y112,AG112)</f>
        <v>0</v>
      </c>
      <c r="AP112" s="162">
        <f t="shared" ref="AP112" si="75">+SUM(J112,R112,Z112,AH112)</f>
        <v>0</v>
      </c>
      <c r="AQ112" s="162">
        <f t="shared" ref="AQ112" si="76">+SUM(K112,S112,AA112,AI112)</f>
        <v>95</v>
      </c>
      <c r="AR112" s="162">
        <f>+SUM(L112,T112,AB112,AJ112)</f>
        <v>0</v>
      </c>
    </row>
  </sheetData>
  <autoFilter ref="A17:WXT112"/>
  <mergeCells count="29">
    <mergeCell ref="E12:AJ12"/>
    <mergeCell ref="A9:AR9"/>
    <mergeCell ref="A4:AR4"/>
    <mergeCell ref="A5:K5"/>
    <mergeCell ref="A6:AR6"/>
    <mergeCell ref="A7:AQ7"/>
    <mergeCell ref="A8:AR8"/>
    <mergeCell ref="E13:L13"/>
    <mergeCell ref="M13:T13"/>
    <mergeCell ref="U13:AB13"/>
    <mergeCell ref="A10:AR10"/>
    <mergeCell ref="A11:AP11"/>
    <mergeCell ref="A12:A16"/>
    <mergeCell ref="B12:B16"/>
    <mergeCell ref="C12:C16"/>
    <mergeCell ref="D12:D14"/>
    <mergeCell ref="AK12:AR13"/>
    <mergeCell ref="D15:D16"/>
    <mergeCell ref="F15:L15"/>
    <mergeCell ref="N15:T15"/>
    <mergeCell ref="AC14:AJ14"/>
    <mergeCell ref="AD15:AJ15"/>
    <mergeCell ref="AC13:AJ13"/>
    <mergeCell ref="E14:L14"/>
    <mergeCell ref="M14:T14"/>
    <mergeCell ref="U14:AB14"/>
    <mergeCell ref="AK14:AR14"/>
    <mergeCell ref="V15:AB15"/>
    <mergeCell ref="AL15:AR1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12"/>
  <sheetViews>
    <sheetView zoomScale="70" zoomScaleNormal="70" workbookViewId="0">
      <selection activeCell="AL2" sqref="AL2"/>
    </sheetView>
  </sheetViews>
  <sheetFormatPr defaultRowHeight="15.75" x14ac:dyDescent="0.25"/>
  <cols>
    <col min="1" max="1" width="13.28515625" style="121" customWidth="1"/>
    <col min="2" max="2" width="36" style="121" customWidth="1"/>
    <col min="3" max="3" width="15.85546875" style="121" customWidth="1"/>
    <col min="4" max="4" width="13.85546875" style="185" customWidth="1"/>
    <col min="5" max="10" width="6.85546875" style="185" customWidth="1"/>
    <col min="11" max="11" width="12.42578125" style="185" customWidth="1"/>
    <col min="12" max="12" width="9.42578125" style="185" customWidth="1"/>
    <col min="13" max="17" width="6.85546875" style="185" customWidth="1"/>
    <col min="18" max="18" width="13.42578125" style="185" customWidth="1"/>
    <col min="19" max="19" width="10.42578125" style="185" customWidth="1"/>
    <col min="20" max="24" width="6.85546875" style="185" customWidth="1"/>
    <col min="25" max="25" width="12.5703125" style="185" customWidth="1"/>
    <col min="26" max="26" width="8.7109375" style="185" customWidth="1"/>
    <col min="27" max="30" width="6.85546875" style="185" customWidth="1"/>
    <col min="31" max="31" width="11.28515625" style="185" customWidth="1"/>
    <col min="32" max="32" width="12" style="121" customWidth="1"/>
    <col min="33" max="33" width="10.140625" style="121" customWidth="1"/>
    <col min="34" max="37" width="6.85546875" style="121" customWidth="1"/>
    <col min="38" max="38" width="11.28515625" style="121" customWidth="1"/>
    <col min="39" max="39" width="4" style="121" customWidth="1"/>
    <col min="40" max="40" width="6.5703125" style="121" customWidth="1"/>
    <col min="41" max="41" width="18.42578125" style="121" customWidth="1"/>
    <col min="42" max="42" width="20.42578125" style="121" customWidth="1"/>
    <col min="43" max="43" width="14.42578125" style="121" customWidth="1"/>
    <col min="44" max="44" width="25.5703125" style="121" customWidth="1"/>
    <col min="45" max="45" width="12.42578125" style="121" customWidth="1"/>
    <col min="46" max="46" width="19.85546875" style="121" customWidth="1"/>
    <col min="47" max="47" width="17.140625" style="121" customWidth="1"/>
    <col min="48" max="48" width="4.7109375" style="121" customWidth="1"/>
    <col min="49" max="49" width="4.28515625" style="121" customWidth="1"/>
    <col min="50" max="50" width="4.42578125" style="121" customWidth="1"/>
    <col min="51" max="51" width="5.140625" style="121" customWidth="1"/>
    <col min="52" max="52" width="5.7109375" style="121" customWidth="1"/>
    <col min="53" max="53" width="6.28515625" style="121" customWidth="1"/>
    <col min="54" max="54" width="6.5703125" style="121" customWidth="1"/>
    <col min="55" max="55" width="6.28515625" style="121" customWidth="1"/>
    <col min="56" max="57" width="5.7109375" style="121" customWidth="1"/>
    <col min="58" max="58" width="14.7109375" style="121" customWidth="1"/>
    <col min="59" max="68" width="5.7109375" style="121" customWidth="1"/>
    <col min="69" max="221" width="9.140625" style="121"/>
    <col min="222" max="222" width="13.28515625" style="121" customWidth="1"/>
    <col min="223" max="223" width="36" style="121" customWidth="1"/>
    <col min="224" max="224" width="15.85546875" style="121" customWidth="1"/>
    <col min="225" max="225" width="20.5703125" style="121" customWidth="1"/>
    <col min="226" max="226" width="7" style="121" customWidth="1"/>
    <col min="227" max="231" width="6.85546875" style="121" customWidth="1"/>
    <col min="232" max="232" width="27.42578125" style="121" customWidth="1"/>
    <col min="233" max="238" width="6.85546875" style="121" customWidth="1"/>
    <col min="239" max="239" width="20.5703125" style="121" customWidth="1"/>
    <col min="240" max="245" width="6.85546875" style="121" customWidth="1"/>
    <col min="246" max="246" width="18.85546875" style="121" customWidth="1"/>
    <col min="247" max="252" width="6.85546875" style="121" customWidth="1"/>
    <col min="253" max="253" width="20.5703125" style="121" customWidth="1"/>
    <col min="254" max="259" width="6.85546875" style="121" customWidth="1"/>
    <col min="260" max="260" width="17.85546875" style="121" customWidth="1"/>
    <col min="261" max="266" width="6.85546875" style="121" customWidth="1"/>
    <col min="267" max="267" width="20.5703125" style="121" customWidth="1"/>
    <col min="268" max="268" width="10.42578125" style="121" customWidth="1"/>
    <col min="269" max="272" width="6.85546875" style="121" customWidth="1"/>
    <col min="273" max="273" width="11.5703125" style="121" customWidth="1"/>
    <col min="274" max="274" width="20.85546875" style="121" customWidth="1"/>
    <col min="275" max="275" width="8.7109375" style="121" customWidth="1"/>
    <col min="276" max="279" width="6.85546875" style="121" customWidth="1"/>
    <col min="280" max="280" width="11.28515625" style="121" customWidth="1"/>
    <col min="281" max="281" width="20.5703125" style="121" customWidth="1"/>
    <col min="282" max="282" width="10.42578125" style="121" customWidth="1"/>
    <col min="283" max="286" width="6.85546875" style="121" customWidth="1"/>
    <col min="287" max="287" width="9.140625" style="121" customWidth="1"/>
    <col min="288" max="288" width="20.5703125" style="121" customWidth="1"/>
    <col min="289" max="289" width="10.140625" style="121" customWidth="1"/>
    <col min="290" max="293" width="6.85546875" style="121" customWidth="1"/>
    <col min="294" max="294" width="11.28515625" style="121" customWidth="1"/>
    <col min="295" max="295" width="4" style="121" customWidth="1"/>
    <col min="296" max="296" width="6.5703125" style="121" customWidth="1"/>
    <col min="297" max="297" width="18.42578125" style="121" customWidth="1"/>
    <col min="298" max="298" width="20.42578125" style="121" customWidth="1"/>
    <col min="299" max="299" width="14.42578125" style="121" customWidth="1"/>
    <col min="300" max="300" width="25.5703125" style="121" customWidth="1"/>
    <col min="301" max="301" width="12.42578125" style="121" customWidth="1"/>
    <col min="302" max="302" width="19.85546875" style="121" customWidth="1"/>
    <col min="303" max="303" width="17.140625" style="121" customWidth="1"/>
    <col min="304" max="304" width="4.7109375" style="121" customWidth="1"/>
    <col min="305" max="305" width="4.28515625" style="121" customWidth="1"/>
    <col min="306" max="306" width="4.42578125" style="121" customWidth="1"/>
    <col min="307" max="307" width="5.140625" style="121" customWidth="1"/>
    <col min="308" max="308" width="5.7109375" style="121" customWidth="1"/>
    <col min="309" max="309" width="6.28515625" style="121" customWidth="1"/>
    <col min="310" max="310" width="6.5703125" style="121" customWidth="1"/>
    <col min="311" max="311" width="6.28515625" style="121" customWidth="1"/>
    <col min="312" max="313" width="5.7109375" style="121" customWidth="1"/>
    <col min="314" max="314" width="14.7109375" style="121" customWidth="1"/>
    <col min="315" max="324" width="5.7109375" style="121" customWidth="1"/>
    <col min="325" max="477" width="9.140625" style="121"/>
    <col min="478" max="478" width="13.28515625" style="121" customWidth="1"/>
    <col min="479" max="479" width="36" style="121" customWidth="1"/>
    <col min="480" max="480" width="15.85546875" style="121" customWidth="1"/>
    <col min="481" max="481" width="20.5703125" style="121" customWidth="1"/>
    <col min="482" max="482" width="7" style="121" customWidth="1"/>
    <col min="483" max="487" width="6.85546875" style="121" customWidth="1"/>
    <col min="488" max="488" width="27.42578125" style="121" customWidth="1"/>
    <col min="489" max="494" width="6.85546875" style="121" customWidth="1"/>
    <col min="495" max="495" width="20.5703125" style="121" customWidth="1"/>
    <col min="496" max="501" width="6.85546875" style="121" customWidth="1"/>
    <col min="502" max="502" width="18.85546875" style="121" customWidth="1"/>
    <col min="503" max="508" width="6.85546875" style="121" customWidth="1"/>
    <col min="509" max="509" width="20.5703125" style="121" customWidth="1"/>
    <col min="510" max="515" width="6.85546875" style="121" customWidth="1"/>
    <col min="516" max="516" width="17.85546875" style="121" customWidth="1"/>
    <col min="517" max="522" width="6.85546875" style="121" customWidth="1"/>
    <col min="523" max="523" width="20.5703125" style="121" customWidth="1"/>
    <col min="524" max="524" width="10.42578125" style="121" customWidth="1"/>
    <col min="525" max="528" width="6.85546875" style="121" customWidth="1"/>
    <col min="529" max="529" width="11.5703125" style="121" customWidth="1"/>
    <col min="530" max="530" width="20.85546875" style="121" customWidth="1"/>
    <col min="531" max="531" width="8.7109375" style="121" customWidth="1"/>
    <col min="532" max="535" width="6.85546875" style="121" customWidth="1"/>
    <col min="536" max="536" width="11.28515625" style="121" customWidth="1"/>
    <col min="537" max="537" width="20.5703125" style="121" customWidth="1"/>
    <col min="538" max="538" width="10.42578125" style="121" customWidth="1"/>
    <col min="539" max="542" width="6.85546875" style="121" customWidth="1"/>
    <col min="543" max="543" width="9.140625" style="121" customWidth="1"/>
    <col min="544" max="544" width="20.5703125" style="121" customWidth="1"/>
    <col min="545" max="545" width="10.140625" style="121" customWidth="1"/>
    <col min="546" max="549" width="6.85546875" style="121" customWidth="1"/>
    <col min="550" max="550" width="11.28515625" style="121" customWidth="1"/>
    <col min="551" max="551" width="4" style="121" customWidth="1"/>
    <col min="552" max="552" width="6.5703125" style="121" customWidth="1"/>
    <col min="553" max="553" width="18.42578125" style="121" customWidth="1"/>
    <col min="554" max="554" width="20.42578125" style="121" customWidth="1"/>
    <col min="555" max="555" width="14.42578125" style="121" customWidth="1"/>
    <col min="556" max="556" width="25.5703125" style="121" customWidth="1"/>
    <col min="557" max="557" width="12.42578125" style="121" customWidth="1"/>
    <col min="558" max="558" width="19.85546875" style="121" customWidth="1"/>
    <col min="559" max="559" width="17.140625" style="121" customWidth="1"/>
    <col min="560" max="560" width="4.7109375" style="121" customWidth="1"/>
    <col min="561" max="561" width="4.28515625" style="121" customWidth="1"/>
    <col min="562" max="562" width="4.42578125" style="121" customWidth="1"/>
    <col min="563" max="563" width="5.140625" style="121" customWidth="1"/>
    <col min="564" max="564" width="5.7109375" style="121" customWidth="1"/>
    <col min="565" max="565" width="6.28515625" style="121" customWidth="1"/>
    <col min="566" max="566" width="6.5703125" style="121" customWidth="1"/>
    <col min="567" max="567" width="6.28515625" style="121" customWidth="1"/>
    <col min="568" max="569" width="5.7109375" style="121" customWidth="1"/>
    <col min="570" max="570" width="14.7109375" style="121" customWidth="1"/>
    <col min="571" max="580" width="5.7109375" style="121" customWidth="1"/>
    <col min="581" max="733" width="9.140625" style="121"/>
    <col min="734" max="734" width="13.28515625" style="121" customWidth="1"/>
    <col min="735" max="735" width="36" style="121" customWidth="1"/>
    <col min="736" max="736" width="15.85546875" style="121" customWidth="1"/>
    <col min="737" max="737" width="20.5703125" style="121" customWidth="1"/>
    <col min="738" max="738" width="7" style="121" customWidth="1"/>
    <col min="739" max="743" width="6.85546875" style="121" customWidth="1"/>
    <col min="744" max="744" width="27.42578125" style="121" customWidth="1"/>
    <col min="745" max="750" width="6.85546875" style="121" customWidth="1"/>
    <col min="751" max="751" width="20.5703125" style="121" customWidth="1"/>
    <col min="752" max="757" width="6.85546875" style="121" customWidth="1"/>
    <col min="758" max="758" width="18.85546875" style="121" customWidth="1"/>
    <col min="759" max="764" width="6.85546875" style="121" customWidth="1"/>
    <col min="765" max="765" width="20.5703125" style="121" customWidth="1"/>
    <col min="766" max="771" width="6.85546875" style="121" customWidth="1"/>
    <col min="772" max="772" width="17.85546875" style="121" customWidth="1"/>
    <col min="773" max="778" width="6.85546875" style="121" customWidth="1"/>
    <col min="779" max="779" width="20.5703125" style="121" customWidth="1"/>
    <col min="780" max="780" width="10.42578125" style="121" customWidth="1"/>
    <col min="781" max="784" width="6.85546875" style="121" customWidth="1"/>
    <col min="785" max="785" width="11.5703125" style="121" customWidth="1"/>
    <col min="786" max="786" width="20.85546875" style="121" customWidth="1"/>
    <col min="787" max="787" width="8.7109375" style="121" customWidth="1"/>
    <col min="788" max="791" width="6.85546875" style="121" customWidth="1"/>
    <col min="792" max="792" width="11.28515625" style="121" customWidth="1"/>
    <col min="793" max="793" width="20.5703125" style="121" customWidth="1"/>
    <col min="794" max="794" width="10.42578125" style="121" customWidth="1"/>
    <col min="795" max="798" width="6.85546875" style="121" customWidth="1"/>
    <col min="799" max="799" width="9.140625" style="121" customWidth="1"/>
    <col min="800" max="800" width="20.5703125" style="121" customWidth="1"/>
    <col min="801" max="801" width="10.140625" style="121" customWidth="1"/>
    <col min="802" max="805" width="6.85546875" style="121" customWidth="1"/>
    <col min="806" max="806" width="11.28515625" style="121" customWidth="1"/>
    <col min="807" max="807" width="4" style="121" customWidth="1"/>
    <col min="808" max="808" width="6.5703125" style="121" customWidth="1"/>
    <col min="809" max="809" width="18.42578125" style="121" customWidth="1"/>
    <col min="810" max="810" width="20.42578125" style="121" customWidth="1"/>
    <col min="811" max="811" width="14.42578125" style="121" customWidth="1"/>
    <col min="812" max="812" width="25.5703125" style="121" customWidth="1"/>
    <col min="813" max="813" width="12.42578125" style="121" customWidth="1"/>
    <col min="814" max="814" width="19.85546875" style="121" customWidth="1"/>
    <col min="815" max="815" width="17.140625" style="121" customWidth="1"/>
    <col min="816" max="816" width="4.7109375" style="121" customWidth="1"/>
    <col min="817" max="817" width="4.28515625" style="121" customWidth="1"/>
    <col min="818" max="818" width="4.42578125" style="121" customWidth="1"/>
    <col min="819" max="819" width="5.140625" style="121" customWidth="1"/>
    <col min="820" max="820" width="5.7109375" style="121" customWidth="1"/>
    <col min="821" max="821" width="6.28515625" style="121" customWidth="1"/>
    <col min="822" max="822" width="6.5703125" style="121" customWidth="1"/>
    <col min="823" max="823" width="6.28515625" style="121" customWidth="1"/>
    <col min="824" max="825" width="5.7109375" style="121" customWidth="1"/>
    <col min="826" max="826" width="14.7109375" style="121" customWidth="1"/>
    <col min="827" max="836" width="5.7109375" style="121" customWidth="1"/>
    <col min="837" max="989" width="9.140625" style="121"/>
    <col min="990" max="990" width="13.28515625" style="121" customWidth="1"/>
    <col min="991" max="991" width="36" style="121" customWidth="1"/>
    <col min="992" max="992" width="15.85546875" style="121" customWidth="1"/>
    <col min="993" max="993" width="20.5703125" style="121" customWidth="1"/>
    <col min="994" max="994" width="7" style="121" customWidth="1"/>
    <col min="995" max="999" width="6.85546875" style="121" customWidth="1"/>
    <col min="1000" max="1000" width="27.42578125" style="121" customWidth="1"/>
    <col min="1001" max="1006" width="6.85546875" style="121" customWidth="1"/>
    <col min="1007" max="1007" width="20.5703125" style="121" customWidth="1"/>
    <col min="1008" max="1013" width="6.85546875" style="121" customWidth="1"/>
    <col min="1014" max="1014" width="18.85546875" style="121" customWidth="1"/>
    <col min="1015" max="1020" width="6.85546875" style="121" customWidth="1"/>
    <col min="1021" max="1021" width="20.5703125" style="121" customWidth="1"/>
    <col min="1022" max="1027" width="6.85546875" style="121" customWidth="1"/>
    <col min="1028" max="1028" width="17.85546875" style="121" customWidth="1"/>
    <col min="1029" max="1034" width="6.85546875" style="121" customWidth="1"/>
    <col min="1035" max="1035" width="20.5703125" style="121" customWidth="1"/>
    <col min="1036" max="1036" width="10.42578125" style="121" customWidth="1"/>
    <col min="1037" max="1040" width="6.85546875" style="121" customWidth="1"/>
    <col min="1041" max="1041" width="11.5703125" style="121" customWidth="1"/>
    <col min="1042" max="1042" width="20.85546875" style="121" customWidth="1"/>
    <col min="1043" max="1043" width="8.7109375" style="121" customWidth="1"/>
    <col min="1044" max="1047" width="6.85546875" style="121" customWidth="1"/>
    <col min="1048" max="1048" width="11.28515625" style="121" customWidth="1"/>
    <col min="1049" max="1049" width="20.5703125" style="121" customWidth="1"/>
    <col min="1050" max="1050" width="10.42578125" style="121" customWidth="1"/>
    <col min="1051" max="1054" width="6.85546875" style="121" customWidth="1"/>
    <col min="1055" max="1055" width="9.140625" style="121" customWidth="1"/>
    <col min="1056" max="1056" width="20.5703125" style="121" customWidth="1"/>
    <col min="1057" max="1057" width="10.140625" style="121" customWidth="1"/>
    <col min="1058" max="1061" width="6.85546875" style="121" customWidth="1"/>
    <col min="1062" max="1062" width="11.28515625" style="121" customWidth="1"/>
    <col min="1063" max="1063" width="4" style="121" customWidth="1"/>
    <col min="1064" max="1064" width="6.5703125" style="121" customWidth="1"/>
    <col min="1065" max="1065" width="18.42578125" style="121" customWidth="1"/>
    <col min="1066" max="1066" width="20.42578125" style="121" customWidth="1"/>
    <col min="1067" max="1067" width="14.42578125" style="121" customWidth="1"/>
    <col min="1068" max="1068" width="25.5703125" style="121" customWidth="1"/>
    <col min="1069" max="1069" width="12.42578125" style="121" customWidth="1"/>
    <col min="1070" max="1070" width="19.85546875" style="121" customWidth="1"/>
    <col min="1071" max="1071" width="17.140625" style="121" customWidth="1"/>
    <col min="1072" max="1072" width="4.7109375" style="121" customWidth="1"/>
    <col min="1073" max="1073" width="4.28515625" style="121" customWidth="1"/>
    <col min="1074" max="1074" width="4.42578125" style="121" customWidth="1"/>
    <col min="1075" max="1075" width="5.140625" style="121" customWidth="1"/>
    <col min="1076" max="1076" width="5.7109375" style="121" customWidth="1"/>
    <col min="1077" max="1077" width="6.28515625" style="121" customWidth="1"/>
    <col min="1078" max="1078" width="6.5703125" style="121" customWidth="1"/>
    <col min="1079" max="1079" width="6.28515625" style="121" customWidth="1"/>
    <col min="1080" max="1081" width="5.7109375" style="121" customWidth="1"/>
    <col min="1082" max="1082" width="14.7109375" style="121" customWidth="1"/>
    <col min="1083" max="1092" width="5.7109375" style="121" customWidth="1"/>
    <col min="1093" max="1245" width="9.140625" style="121"/>
    <col min="1246" max="1246" width="13.28515625" style="121" customWidth="1"/>
    <col min="1247" max="1247" width="36" style="121" customWidth="1"/>
    <col min="1248" max="1248" width="15.85546875" style="121" customWidth="1"/>
    <col min="1249" max="1249" width="20.5703125" style="121" customWidth="1"/>
    <col min="1250" max="1250" width="7" style="121" customWidth="1"/>
    <col min="1251" max="1255" width="6.85546875" style="121" customWidth="1"/>
    <col min="1256" max="1256" width="27.42578125" style="121" customWidth="1"/>
    <col min="1257" max="1262" width="6.85546875" style="121" customWidth="1"/>
    <col min="1263" max="1263" width="20.5703125" style="121" customWidth="1"/>
    <col min="1264" max="1269" width="6.85546875" style="121" customWidth="1"/>
    <col min="1270" max="1270" width="18.85546875" style="121" customWidth="1"/>
    <col min="1271" max="1276" width="6.85546875" style="121" customWidth="1"/>
    <col min="1277" max="1277" width="20.5703125" style="121" customWidth="1"/>
    <col min="1278" max="1283" width="6.85546875" style="121" customWidth="1"/>
    <col min="1284" max="1284" width="17.85546875" style="121" customWidth="1"/>
    <col min="1285" max="1290" width="6.85546875" style="121" customWidth="1"/>
    <col min="1291" max="1291" width="20.5703125" style="121" customWidth="1"/>
    <col min="1292" max="1292" width="10.42578125" style="121" customWidth="1"/>
    <col min="1293" max="1296" width="6.85546875" style="121" customWidth="1"/>
    <col min="1297" max="1297" width="11.5703125" style="121" customWidth="1"/>
    <col min="1298" max="1298" width="20.85546875" style="121" customWidth="1"/>
    <col min="1299" max="1299" width="8.7109375" style="121" customWidth="1"/>
    <col min="1300" max="1303" width="6.85546875" style="121" customWidth="1"/>
    <col min="1304" max="1304" width="11.28515625" style="121" customWidth="1"/>
    <col min="1305" max="1305" width="20.5703125" style="121" customWidth="1"/>
    <col min="1306" max="1306" width="10.42578125" style="121" customWidth="1"/>
    <col min="1307" max="1310" width="6.85546875" style="121" customWidth="1"/>
    <col min="1311" max="1311" width="9.140625" style="121" customWidth="1"/>
    <col min="1312" max="1312" width="20.5703125" style="121" customWidth="1"/>
    <col min="1313" max="1313" width="10.140625" style="121" customWidth="1"/>
    <col min="1314" max="1317" width="6.85546875" style="121" customWidth="1"/>
    <col min="1318" max="1318" width="11.28515625" style="121" customWidth="1"/>
    <col min="1319" max="1319" width="4" style="121" customWidth="1"/>
    <col min="1320" max="1320" width="6.5703125" style="121" customWidth="1"/>
    <col min="1321" max="1321" width="18.42578125" style="121" customWidth="1"/>
    <col min="1322" max="1322" width="20.42578125" style="121" customWidth="1"/>
    <col min="1323" max="1323" width="14.42578125" style="121" customWidth="1"/>
    <col min="1324" max="1324" width="25.5703125" style="121" customWidth="1"/>
    <col min="1325" max="1325" width="12.42578125" style="121" customWidth="1"/>
    <col min="1326" max="1326" width="19.85546875" style="121" customWidth="1"/>
    <col min="1327" max="1327" width="17.140625" style="121" customWidth="1"/>
    <col min="1328" max="1328" width="4.7109375" style="121" customWidth="1"/>
    <col min="1329" max="1329" width="4.28515625" style="121" customWidth="1"/>
    <col min="1330" max="1330" width="4.42578125" style="121" customWidth="1"/>
    <col min="1331" max="1331" width="5.140625" style="121" customWidth="1"/>
    <col min="1332" max="1332" width="5.7109375" style="121" customWidth="1"/>
    <col min="1333" max="1333" width="6.28515625" style="121" customWidth="1"/>
    <col min="1334" max="1334" width="6.5703125" style="121" customWidth="1"/>
    <col min="1335" max="1335" width="6.28515625" style="121" customWidth="1"/>
    <col min="1336" max="1337" width="5.7109375" style="121" customWidth="1"/>
    <col min="1338" max="1338" width="14.7109375" style="121" customWidth="1"/>
    <col min="1339" max="1348" width="5.7109375" style="121" customWidth="1"/>
    <col min="1349" max="1501" width="9.140625" style="121"/>
    <col min="1502" max="1502" width="13.28515625" style="121" customWidth="1"/>
    <col min="1503" max="1503" width="36" style="121" customWidth="1"/>
    <col min="1504" max="1504" width="15.85546875" style="121" customWidth="1"/>
    <col min="1505" max="1505" width="20.5703125" style="121" customWidth="1"/>
    <col min="1506" max="1506" width="7" style="121" customWidth="1"/>
    <col min="1507" max="1511" width="6.85546875" style="121" customWidth="1"/>
    <col min="1512" max="1512" width="27.42578125" style="121" customWidth="1"/>
    <col min="1513" max="1518" width="6.85546875" style="121" customWidth="1"/>
    <col min="1519" max="1519" width="20.5703125" style="121" customWidth="1"/>
    <col min="1520" max="1525" width="6.85546875" style="121" customWidth="1"/>
    <col min="1526" max="1526" width="18.85546875" style="121" customWidth="1"/>
    <col min="1527" max="1532" width="6.85546875" style="121" customWidth="1"/>
    <col min="1533" max="1533" width="20.5703125" style="121" customWidth="1"/>
    <col min="1534" max="1539" width="6.85546875" style="121" customWidth="1"/>
    <col min="1540" max="1540" width="17.85546875" style="121" customWidth="1"/>
    <col min="1541" max="1546" width="6.85546875" style="121" customWidth="1"/>
    <col min="1547" max="1547" width="20.5703125" style="121" customWidth="1"/>
    <col min="1548" max="1548" width="10.42578125" style="121" customWidth="1"/>
    <col min="1549" max="1552" width="6.85546875" style="121" customWidth="1"/>
    <col min="1553" max="1553" width="11.5703125" style="121" customWidth="1"/>
    <col min="1554" max="1554" width="20.85546875" style="121" customWidth="1"/>
    <col min="1555" max="1555" width="8.7109375" style="121" customWidth="1"/>
    <col min="1556" max="1559" width="6.85546875" style="121" customWidth="1"/>
    <col min="1560" max="1560" width="11.28515625" style="121" customWidth="1"/>
    <col min="1561" max="1561" width="20.5703125" style="121" customWidth="1"/>
    <col min="1562" max="1562" width="10.42578125" style="121" customWidth="1"/>
    <col min="1563" max="1566" width="6.85546875" style="121" customWidth="1"/>
    <col min="1567" max="1567" width="9.140625" style="121" customWidth="1"/>
    <col min="1568" max="1568" width="20.5703125" style="121" customWidth="1"/>
    <col min="1569" max="1569" width="10.140625" style="121" customWidth="1"/>
    <col min="1570" max="1573" width="6.85546875" style="121" customWidth="1"/>
    <col min="1574" max="1574" width="11.28515625" style="121" customWidth="1"/>
    <col min="1575" max="1575" width="4" style="121" customWidth="1"/>
    <col min="1576" max="1576" width="6.5703125" style="121" customWidth="1"/>
    <col min="1577" max="1577" width="18.42578125" style="121" customWidth="1"/>
    <col min="1578" max="1578" width="20.42578125" style="121" customWidth="1"/>
    <col min="1579" max="1579" width="14.42578125" style="121" customWidth="1"/>
    <col min="1580" max="1580" width="25.5703125" style="121" customWidth="1"/>
    <col min="1581" max="1581" width="12.42578125" style="121" customWidth="1"/>
    <col min="1582" max="1582" width="19.85546875" style="121" customWidth="1"/>
    <col min="1583" max="1583" width="17.140625" style="121" customWidth="1"/>
    <col min="1584" max="1584" width="4.7109375" style="121" customWidth="1"/>
    <col min="1585" max="1585" width="4.28515625" style="121" customWidth="1"/>
    <col min="1586" max="1586" width="4.42578125" style="121" customWidth="1"/>
    <col min="1587" max="1587" width="5.140625" style="121" customWidth="1"/>
    <col min="1588" max="1588" width="5.7109375" style="121" customWidth="1"/>
    <col min="1589" max="1589" width="6.28515625" style="121" customWidth="1"/>
    <col min="1590" max="1590" width="6.5703125" style="121" customWidth="1"/>
    <col min="1591" max="1591" width="6.28515625" style="121" customWidth="1"/>
    <col min="1592" max="1593" width="5.7109375" style="121" customWidth="1"/>
    <col min="1594" max="1594" width="14.7109375" style="121" customWidth="1"/>
    <col min="1595" max="1604" width="5.7109375" style="121" customWidth="1"/>
    <col min="1605" max="1757" width="9.140625" style="121"/>
    <col min="1758" max="1758" width="13.28515625" style="121" customWidth="1"/>
    <col min="1759" max="1759" width="36" style="121" customWidth="1"/>
    <col min="1760" max="1760" width="15.85546875" style="121" customWidth="1"/>
    <col min="1761" max="1761" width="20.5703125" style="121" customWidth="1"/>
    <col min="1762" max="1762" width="7" style="121" customWidth="1"/>
    <col min="1763" max="1767" width="6.85546875" style="121" customWidth="1"/>
    <col min="1768" max="1768" width="27.42578125" style="121" customWidth="1"/>
    <col min="1769" max="1774" width="6.85546875" style="121" customWidth="1"/>
    <col min="1775" max="1775" width="20.5703125" style="121" customWidth="1"/>
    <col min="1776" max="1781" width="6.85546875" style="121" customWidth="1"/>
    <col min="1782" max="1782" width="18.85546875" style="121" customWidth="1"/>
    <col min="1783" max="1788" width="6.85546875" style="121" customWidth="1"/>
    <col min="1789" max="1789" width="20.5703125" style="121" customWidth="1"/>
    <col min="1790" max="1795" width="6.85546875" style="121" customWidth="1"/>
    <col min="1796" max="1796" width="17.85546875" style="121" customWidth="1"/>
    <col min="1797" max="1802" width="6.85546875" style="121" customWidth="1"/>
    <col min="1803" max="1803" width="20.5703125" style="121" customWidth="1"/>
    <col min="1804" max="1804" width="10.42578125" style="121" customWidth="1"/>
    <col min="1805" max="1808" width="6.85546875" style="121" customWidth="1"/>
    <col min="1809" max="1809" width="11.5703125" style="121" customWidth="1"/>
    <col min="1810" max="1810" width="20.85546875" style="121" customWidth="1"/>
    <col min="1811" max="1811" width="8.7109375" style="121" customWidth="1"/>
    <col min="1812" max="1815" width="6.85546875" style="121" customWidth="1"/>
    <col min="1816" max="1816" width="11.28515625" style="121" customWidth="1"/>
    <col min="1817" max="1817" width="20.5703125" style="121" customWidth="1"/>
    <col min="1818" max="1818" width="10.42578125" style="121" customWidth="1"/>
    <col min="1819" max="1822" width="6.85546875" style="121" customWidth="1"/>
    <col min="1823" max="1823" width="9.140625" style="121" customWidth="1"/>
    <col min="1824" max="1824" width="20.5703125" style="121" customWidth="1"/>
    <col min="1825" max="1825" width="10.140625" style="121" customWidth="1"/>
    <col min="1826" max="1829" width="6.85546875" style="121" customWidth="1"/>
    <col min="1830" max="1830" width="11.28515625" style="121" customWidth="1"/>
    <col min="1831" max="1831" width="4" style="121" customWidth="1"/>
    <col min="1832" max="1832" width="6.5703125" style="121" customWidth="1"/>
    <col min="1833" max="1833" width="18.42578125" style="121" customWidth="1"/>
    <col min="1834" max="1834" width="20.42578125" style="121" customWidth="1"/>
    <col min="1835" max="1835" width="14.42578125" style="121" customWidth="1"/>
    <col min="1836" max="1836" width="25.5703125" style="121" customWidth="1"/>
    <col min="1837" max="1837" width="12.42578125" style="121" customWidth="1"/>
    <col min="1838" max="1838" width="19.85546875" style="121" customWidth="1"/>
    <col min="1839" max="1839" width="17.140625" style="121" customWidth="1"/>
    <col min="1840" max="1840" width="4.7109375" style="121" customWidth="1"/>
    <col min="1841" max="1841" width="4.28515625" style="121" customWidth="1"/>
    <col min="1842" max="1842" width="4.42578125" style="121" customWidth="1"/>
    <col min="1843" max="1843" width="5.140625" style="121" customWidth="1"/>
    <col min="1844" max="1844" width="5.7109375" style="121" customWidth="1"/>
    <col min="1845" max="1845" width="6.28515625" style="121" customWidth="1"/>
    <col min="1846" max="1846" width="6.5703125" style="121" customWidth="1"/>
    <col min="1847" max="1847" width="6.28515625" style="121" customWidth="1"/>
    <col min="1848" max="1849" width="5.7109375" style="121" customWidth="1"/>
    <col min="1850" max="1850" width="14.7109375" style="121" customWidth="1"/>
    <col min="1851" max="1860" width="5.7109375" style="121" customWidth="1"/>
    <col min="1861" max="2013" width="9.140625" style="121"/>
    <col min="2014" max="2014" width="13.28515625" style="121" customWidth="1"/>
    <col min="2015" max="2015" width="36" style="121" customWidth="1"/>
    <col min="2016" max="2016" width="15.85546875" style="121" customWidth="1"/>
    <col min="2017" max="2017" width="20.5703125" style="121" customWidth="1"/>
    <col min="2018" max="2018" width="7" style="121" customWidth="1"/>
    <col min="2019" max="2023" width="6.85546875" style="121" customWidth="1"/>
    <col min="2024" max="2024" width="27.42578125" style="121" customWidth="1"/>
    <col min="2025" max="2030" width="6.85546875" style="121" customWidth="1"/>
    <col min="2031" max="2031" width="20.5703125" style="121" customWidth="1"/>
    <col min="2032" max="2037" width="6.85546875" style="121" customWidth="1"/>
    <col min="2038" max="2038" width="18.85546875" style="121" customWidth="1"/>
    <col min="2039" max="2044" width="6.85546875" style="121" customWidth="1"/>
    <col min="2045" max="2045" width="20.5703125" style="121" customWidth="1"/>
    <col min="2046" max="2051" width="6.85546875" style="121" customWidth="1"/>
    <col min="2052" max="2052" width="17.85546875" style="121" customWidth="1"/>
    <col min="2053" max="2058" width="6.85546875" style="121" customWidth="1"/>
    <col min="2059" max="2059" width="20.5703125" style="121" customWidth="1"/>
    <col min="2060" max="2060" width="10.42578125" style="121" customWidth="1"/>
    <col min="2061" max="2064" width="6.85546875" style="121" customWidth="1"/>
    <col min="2065" max="2065" width="11.5703125" style="121" customWidth="1"/>
    <col min="2066" max="2066" width="20.85546875" style="121" customWidth="1"/>
    <col min="2067" max="2067" width="8.7109375" style="121" customWidth="1"/>
    <col min="2068" max="2071" width="6.85546875" style="121" customWidth="1"/>
    <col min="2072" max="2072" width="11.28515625" style="121" customWidth="1"/>
    <col min="2073" max="2073" width="20.5703125" style="121" customWidth="1"/>
    <col min="2074" max="2074" width="10.42578125" style="121" customWidth="1"/>
    <col min="2075" max="2078" width="6.85546875" style="121" customWidth="1"/>
    <col min="2079" max="2079" width="9.140625" style="121" customWidth="1"/>
    <col min="2080" max="2080" width="20.5703125" style="121" customWidth="1"/>
    <col min="2081" max="2081" width="10.140625" style="121" customWidth="1"/>
    <col min="2082" max="2085" width="6.85546875" style="121" customWidth="1"/>
    <col min="2086" max="2086" width="11.28515625" style="121" customWidth="1"/>
    <col min="2087" max="2087" width="4" style="121" customWidth="1"/>
    <col min="2088" max="2088" width="6.5703125" style="121" customWidth="1"/>
    <col min="2089" max="2089" width="18.42578125" style="121" customWidth="1"/>
    <col min="2090" max="2090" width="20.42578125" style="121" customWidth="1"/>
    <col min="2091" max="2091" width="14.42578125" style="121" customWidth="1"/>
    <col min="2092" max="2092" width="25.5703125" style="121" customWidth="1"/>
    <col min="2093" max="2093" width="12.42578125" style="121" customWidth="1"/>
    <col min="2094" max="2094" width="19.85546875" style="121" customWidth="1"/>
    <col min="2095" max="2095" width="17.140625" style="121" customWidth="1"/>
    <col min="2096" max="2096" width="4.7109375" style="121" customWidth="1"/>
    <col min="2097" max="2097" width="4.28515625" style="121" customWidth="1"/>
    <col min="2098" max="2098" width="4.42578125" style="121" customWidth="1"/>
    <col min="2099" max="2099" width="5.140625" style="121" customWidth="1"/>
    <col min="2100" max="2100" width="5.7109375" style="121" customWidth="1"/>
    <col min="2101" max="2101" width="6.28515625" style="121" customWidth="1"/>
    <col min="2102" max="2102" width="6.5703125" style="121" customWidth="1"/>
    <col min="2103" max="2103" width="6.28515625" style="121" customWidth="1"/>
    <col min="2104" max="2105" width="5.7109375" style="121" customWidth="1"/>
    <col min="2106" max="2106" width="14.7109375" style="121" customWidth="1"/>
    <col min="2107" max="2116" width="5.7109375" style="121" customWidth="1"/>
    <col min="2117" max="2269" width="9.140625" style="121"/>
    <col min="2270" max="2270" width="13.28515625" style="121" customWidth="1"/>
    <col min="2271" max="2271" width="36" style="121" customWidth="1"/>
    <col min="2272" max="2272" width="15.85546875" style="121" customWidth="1"/>
    <col min="2273" max="2273" width="20.5703125" style="121" customWidth="1"/>
    <col min="2274" max="2274" width="7" style="121" customWidth="1"/>
    <col min="2275" max="2279" width="6.85546875" style="121" customWidth="1"/>
    <col min="2280" max="2280" width="27.42578125" style="121" customWidth="1"/>
    <col min="2281" max="2286" width="6.85546875" style="121" customWidth="1"/>
    <col min="2287" max="2287" width="20.5703125" style="121" customWidth="1"/>
    <col min="2288" max="2293" width="6.85546875" style="121" customWidth="1"/>
    <col min="2294" max="2294" width="18.85546875" style="121" customWidth="1"/>
    <col min="2295" max="2300" width="6.85546875" style="121" customWidth="1"/>
    <col min="2301" max="2301" width="20.5703125" style="121" customWidth="1"/>
    <col min="2302" max="2307" width="6.85546875" style="121" customWidth="1"/>
    <col min="2308" max="2308" width="17.85546875" style="121" customWidth="1"/>
    <col min="2309" max="2314" width="6.85546875" style="121" customWidth="1"/>
    <col min="2315" max="2315" width="20.5703125" style="121" customWidth="1"/>
    <col min="2316" max="2316" width="10.42578125" style="121" customWidth="1"/>
    <col min="2317" max="2320" width="6.85546875" style="121" customWidth="1"/>
    <col min="2321" max="2321" width="11.5703125" style="121" customWidth="1"/>
    <col min="2322" max="2322" width="20.85546875" style="121" customWidth="1"/>
    <col min="2323" max="2323" width="8.7109375" style="121" customWidth="1"/>
    <col min="2324" max="2327" width="6.85546875" style="121" customWidth="1"/>
    <col min="2328" max="2328" width="11.28515625" style="121" customWidth="1"/>
    <col min="2329" max="2329" width="20.5703125" style="121" customWidth="1"/>
    <col min="2330" max="2330" width="10.42578125" style="121" customWidth="1"/>
    <col min="2331" max="2334" width="6.85546875" style="121" customWidth="1"/>
    <col min="2335" max="2335" width="9.140625" style="121" customWidth="1"/>
    <col min="2336" max="2336" width="20.5703125" style="121" customWidth="1"/>
    <col min="2337" max="2337" width="10.140625" style="121" customWidth="1"/>
    <col min="2338" max="2341" width="6.85546875" style="121" customWidth="1"/>
    <col min="2342" max="2342" width="11.28515625" style="121" customWidth="1"/>
    <col min="2343" max="2343" width="4" style="121" customWidth="1"/>
    <col min="2344" max="2344" width="6.5703125" style="121" customWidth="1"/>
    <col min="2345" max="2345" width="18.42578125" style="121" customWidth="1"/>
    <col min="2346" max="2346" width="20.42578125" style="121" customWidth="1"/>
    <col min="2347" max="2347" width="14.42578125" style="121" customWidth="1"/>
    <col min="2348" max="2348" width="25.5703125" style="121" customWidth="1"/>
    <col min="2349" max="2349" width="12.42578125" style="121" customWidth="1"/>
    <col min="2350" max="2350" width="19.85546875" style="121" customWidth="1"/>
    <col min="2351" max="2351" width="17.140625" style="121" customWidth="1"/>
    <col min="2352" max="2352" width="4.7109375" style="121" customWidth="1"/>
    <col min="2353" max="2353" width="4.28515625" style="121" customWidth="1"/>
    <col min="2354" max="2354" width="4.42578125" style="121" customWidth="1"/>
    <col min="2355" max="2355" width="5.140625" style="121" customWidth="1"/>
    <col min="2356" max="2356" width="5.7109375" style="121" customWidth="1"/>
    <col min="2357" max="2357" width="6.28515625" style="121" customWidth="1"/>
    <col min="2358" max="2358" width="6.5703125" style="121" customWidth="1"/>
    <col min="2359" max="2359" width="6.28515625" style="121" customWidth="1"/>
    <col min="2360" max="2361" width="5.7109375" style="121" customWidth="1"/>
    <col min="2362" max="2362" width="14.7109375" style="121" customWidth="1"/>
    <col min="2363" max="2372" width="5.7109375" style="121" customWidth="1"/>
    <col min="2373" max="2525" width="9.140625" style="121"/>
    <col min="2526" max="2526" width="13.28515625" style="121" customWidth="1"/>
    <col min="2527" max="2527" width="36" style="121" customWidth="1"/>
    <col min="2528" max="2528" width="15.85546875" style="121" customWidth="1"/>
    <col min="2529" max="2529" width="20.5703125" style="121" customWidth="1"/>
    <col min="2530" max="2530" width="7" style="121" customWidth="1"/>
    <col min="2531" max="2535" width="6.85546875" style="121" customWidth="1"/>
    <col min="2536" max="2536" width="27.42578125" style="121" customWidth="1"/>
    <col min="2537" max="2542" width="6.85546875" style="121" customWidth="1"/>
    <col min="2543" max="2543" width="20.5703125" style="121" customWidth="1"/>
    <col min="2544" max="2549" width="6.85546875" style="121" customWidth="1"/>
    <col min="2550" max="2550" width="18.85546875" style="121" customWidth="1"/>
    <col min="2551" max="2556" width="6.85546875" style="121" customWidth="1"/>
    <col min="2557" max="2557" width="20.5703125" style="121" customWidth="1"/>
    <col min="2558" max="2563" width="6.85546875" style="121" customWidth="1"/>
    <col min="2564" max="2564" width="17.85546875" style="121" customWidth="1"/>
    <col min="2565" max="2570" width="6.85546875" style="121" customWidth="1"/>
    <col min="2571" max="2571" width="20.5703125" style="121" customWidth="1"/>
    <col min="2572" max="2572" width="10.42578125" style="121" customWidth="1"/>
    <col min="2573" max="2576" width="6.85546875" style="121" customWidth="1"/>
    <col min="2577" max="2577" width="11.5703125" style="121" customWidth="1"/>
    <col min="2578" max="2578" width="20.85546875" style="121" customWidth="1"/>
    <col min="2579" max="2579" width="8.7109375" style="121" customWidth="1"/>
    <col min="2580" max="2583" width="6.85546875" style="121" customWidth="1"/>
    <col min="2584" max="2584" width="11.28515625" style="121" customWidth="1"/>
    <col min="2585" max="2585" width="20.5703125" style="121" customWidth="1"/>
    <col min="2586" max="2586" width="10.42578125" style="121" customWidth="1"/>
    <col min="2587" max="2590" width="6.85546875" style="121" customWidth="1"/>
    <col min="2591" max="2591" width="9.140625" style="121" customWidth="1"/>
    <col min="2592" max="2592" width="20.5703125" style="121" customWidth="1"/>
    <col min="2593" max="2593" width="10.140625" style="121" customWidth="1"/>
    <col min="2594" max="2597" width="6.85546875" style="121" customWidth="1"/>
    <col min="2598" max="2598" width="11.28515625" style="121" customWidth="1"/>
    <col min="2599" max="2599" width="4" style="121" customWidth="1"/>
    <col min="2600" max="2600" width="6.5703125" style="121" customWidth="1"/>
    <col min="2601" max="2601" width="18.42578125" style="121" customWidth="1"/>
    <col min="2602" max="2602" width="20.42578125" style="121" customWidth="1"/>
    <col min="2603" max="2603" width="14.42578125" style="121" customWidth="1"/>
    <col min="2604" max="2604" width="25.5703125" style="121" customWidth="1"/>
    <col min="2605" max="2605" width="12.42578125" style="121" customWidth="1"/>
    <col min="2606" max="2606" width="19.85546875" style="121" customWidth="1"/>
    <col min="2607" max="2607" width="17.140625" style="121" customWidth="1"/>
    <col min="2608" max="2608" width="4.7109375" style="121" customWidth="1"/>
    <col min="2609" max="2609" width="4.28515625" style="121" customWidth="1"/>
    <col min="2610" max="2610" width="4.42578125" style="121" customWidth="1"/>
    <col min="2611" max="2611" width="5.140625" style="121" customWidth="1"/>
    <col min="2612" max="2612" width="5.7109375" style="121" customWidth="1"/>
    <col min="2613" max="2613" width="6.28515625" style="121" customWidth="1"/>
    <col min="2614" max="2614" width="6.5703125" style="121" customWidth="1"/>
    <col min="2615" max="2615" width="6.28515625" style="121" customWidth="1"/>
    <col min="2616" max="2617" width="5.7109375" style="121" customWidth="1"/>
    <col min="2618" max="2618" width="14.7109375" style="121" customWidth="1"/>
    <col min="2619" max="2628" width="5.7109375" style="121" customWidth="1"/>
    <col min="2629" max="2781" width="9.140625" style="121"/>
    <col min="2782" max="2782" width="13.28515625" style="121" customWidth="1"/>
    <col min="2783" max="2783" width="36" style="121" customWidth="1"/>
    <col min="2784" max="2784" width="15.85546875" style="121" customWidth="1"/>
    <col min="2785" max="2785" width="20.5703125" style="121" customWidth="1"/>
    <col min="2786" max="2786" width="7" style="121" customWidth="1"/>
    <col min="2787" max="2791" width="6.85546875" style="121" customWidth="1"/>
    <col min="2792" max="2792" width="27.42578125" style="121" customWidth="1"/>
    <col min="2793" max="2798" width="6.85546875" style="121" customWidth="1"/>
    <col min="2799" max="2799" width="20.5703125" style="121" customWidth="1"/>
    <col min="2800" max="2805" width="6.85546875" style="121" customWidth="1"/>
    <col min="2806" max="2806" width="18.85546875" style="121" customWidth="1"/>
    <col min="2807" max="2812" width="6.85546875" style="121" customWidth="1"/>
    <col min="2813" max="2813" width="20.5703125" style="121" customWidth="1"/>
    <col min="2814" max="2819" width="6.85546875" style="121" customWidth="1"/>
    <col min="2820" max="2820" width="17.85546875" style="121" customWidth="1"/>
    <col min="2821" max="2826" width="6.85546875" style="121" customWidth="1"/>
    <col min="2827" max="2827" width="20.5703125" style="121" customWidth="1"/>
    <col min="2828" max="2828" width="10.42578125" style="121" customWidth="1"/>
    <col min="2829" max="2832" width="6.85546875" style="121" customWidth="1"/>
    <col min="2833" max="2833" width="11.5703125" style="121" customWidth="1"/>
    <col min="2834" max="2834" width="20.85546875" style="121" customWidth="1"/>
    <col min="2835" max="2835" width="8.7109375" style="121" customWidth="1"/>
    <col min="2836" max="2839" width="6.85546875" style="121" customWidth="1"/>
    <col min="2840" max="2840" width="11.28515625" style="121" customWidth="1"/>
    <col min="2841" max="2841" width="20.5703125" style="121" customWidth="1"/>
    <col min="2842" max="2842" width="10.42578125" style="121" customWidth="1"/>
    <col min="2843" max="2846" width="6.85546875" style="121" customWidth="1"/>
    <col min="2847" max="2847" width="9.140625" style="121" customWidth="1"/>
    <col min="2848" max="2848" width="20.5703125" style="121" customWidth="1"/>
    <col min="2849" max="2849" width="10.140625" style="121" customWidth="1"/>
    <col min="2850" max="2853" width="6.85546875" style="121" customWidth="1"/>
    <col min="2854" max="2854" width="11.28515625" style="121" customWidth="1"/>
    <col min="2855" max="2855" width="4" style="121" customWidth="1"/>
    <col min="2856" max="2856" width="6.5703125" style="121" customWidth="1"/>
    <col min="2857" max="2857" width="18.42578125" style="121" customWidth="1"/>
    <col min="2858" max="2858" width="20.42578125" style="121" customWidth="1"/>
    <col min="2859" max="2859" width="14.42578125" style="121" customWidth="1"/>
    <col min="2860" max="2860" width="25.5703125" style="121" customWidth="1"/>
    <col min="2861" max="2861" width="12.42578125" style="121" customWidth="1"/>
    <col min="2862" max="2862" width="19.85546875" style="121" customWidth="1"/>
    <col min="2863" max="2863" width="17.140625" style="121" customWidth="1"/>
    <col min="2864" max="2864" width="4.7109375" style="121" customWidth="1"/>
    <col min="2865" max="2865" width="4.28515625" style="121" customWidth="1"/>
    <col min="2866" max="2866" width="4.42578125" style="121" customWidth="1"/>
    <col min="2867" max="2867" width="5.140625" style="121" customWidth="1"/>
    <col min="2868" max="2868" width="5.7109375" style="121" customWidth="1"/>
    <col min="2869" max="2869" width="6.28515625" style="121" customWidth="1"/>
    <col min="2870" max="2870" width="6.5703125" style="121" customWidth="1"/>
    <col min="2871" max="2871" width="6.28515625" style="121" customWidth="1"/>
    <col min="2872" max="2873" width="5.7109375" style="121" customWidth="1"/>
    <col min="2874" max="2874" width="14.7109375" style="121" customWidth="1"/>
    <col min="2875" max="2884" width="5.7109375" style="121" customWidth="1"/>
    <col min="2885" max="3037" width="9.140625" style="121"/>
    <col min="3038" max="3038" width="13.28515625" style="121" customWidth="1"/>
    <col min="3039" max="3039" width="36" style="121" customWidth="1"/>
    <col min="3040" max="3040" width="15.85546875" style="121" customWidth="1"/>
    <col min="3041" max="3041" width="20.5703125" style="121" customWidth="1"/>
    <col min="3042" max="3042" width="7" style="121" customWidth="1"/>
    <col min="3043" max="3047" width="6.85546875" style="121" customWidth="1"/>
    <col min="3048" max="3048" width="27.42578125" style="121" customWidth="1"/>
    <col min="3049" max="3054" width="6.85546875" style="121" customWidth="1"/>
    <col min="3055" max="3055" width="20.5703125" style="121" customWidth="1"/>
    <col min="3056" max="3061" width="6.85546875" style="121" customWidth="1"/>
    <col min="3062" max="3062" width="18.85546875" style="121" customWidth="1"/>
    <col min="3063" max="3068" width="6.85546875" style="121" customWidth="1"/>
    <col min="3069" max="3069" width="20.5703125" style="121" customWidth="1"/>
    <col min="3070" max="3075" width="6.85546875" style="121" customWidth="1"/>
    <col min="3076" max="3076" width="17.85546875" style="121" customWidth="1"/>
    <col min="3077" max="3082" width="6.85546875" style="121" customWidth="1"/>
    <col min="3083" max="3083" width="20.5703125" style="121" customWidth="1"/>
    <col min="3084" max="3084" width="10.42578125" style="121" customWidth="1"/>
    <col min="3085" max="3088" width="6.85546875" style="121" customWidth="1"/>
    <col min="3089" max="3089" width="11.5703125" style="121" customWidth="1"/>
    <col min="3090" max="3090" width="20.85546875" style="121" customWidth="1"/>
    <col min="3091" max="3091" width="8.7109375" style="121" customWidth="1"/>
    <col min="3092" max="3095" width="6.85546875" style="121" customWidth="1"/>
    <col min="3096" max="3096" width="11.28515625" style="121" customWidth="1"/>
    <col min="3097" max="3097" width="20.5703125" style="121" customWidth="1"/>
    <col min="3098" max="3098" width="10.42578125" style="121" customWidth="1"/>
    <col min="3099" max="3102" width="6.85546875" style="121" customWidth="1"/>
    <col min="3103" max="3103" width="9.140625" style="121" customWidth="1"/>
    <col min="3104" max="3104" width="20.5703125" style="121" customWidth="1"/>
    <col min="3105" max="3105" width="10.140625" style="121" customWidth="1"/>
    <col min="3106" max="3109" width="6.85546875" style="121" customWidth="1"/>
    <col min="3110" max="3110" width="11.28515625" style="121" customWidth="1"/>
    <col min="3111" max="3111" width="4" style="121" customWidth="1"/>
    <col min="3112" max="3112" width="6.5703125" style="121" customWidth="1"/>
    <col min="3113" max="3113" width="18.42578125" style="121" customWidth="1"/>
    <col min="3114" max="3114" width="20.42578125" style="121" customWidth="1"/>
    <col min="3115" max="3115" width="14.42578125" style="121" customWidth="1"/>
    <col min="3116" max="3116" width="25.5703125" style="121" customWidth="1"/>
    <col min="3117" max="3117" width="12.42578125" style="121" customWidth="1"/>
    <col min="3118" max="3118" width="19.85546875" style="121" customWidth="1"/>
    <col min="3119" max="3119" width="17.140625" style="121" customWidth="1"/>
    <col min="3120" max="3120" width="4.7109375" style="121" customWidth="1"/>
    <col min="3121" max="3121" width="4.28515625" style="121" customWidth="1"/>
    <col min="3122" max="3122" width="4.42578125" style="121" customWidth="1"/>
    <col min="3123" max="3123" width="5.140625" style="121" customWidth="1"/>
    <col min="3124" max="3124" width="5.7109375" style="121" customWidth="1"/>
    <col min="3125" max="3125" width="6.28515625" style="121" customWidth="1"/>
    <col min="3126" max="3126" width="6.5703125" style="121" customWidth="1"/>
    <col min="3127" max="3127" width="6.28515625" style="121" customWidth="1"/>
    <col min="3128" max="3129" width="5.7109375" style="121" customWidth="1"/>
    <col min="3130" max="3130" width="14.7109375" style="121" customWidth="1"/>
    <col min="3131" max="3140" width="5.7109375" style="121" customWidth="1"/>
    <col min="3141" max="3293" width="9.140625" style="121"/>
    <col min="3294" max="3294" width="13.28515625" style="121" customWidth="1"/>
    <col min="3295" max="3295" width="36" style="121" customWidth="1"/>
    <col min="3296" max="3296" width="15.85546875" style="121" customWidth="1"/>
    <col min="3297" max="3297" width="20.5703125" style="121" customWidth="1"/>
    <col min="3298" max="3298" width="7" style="121" customWidth="1"/>
    <col min="3299" max="3303" width="6.85546875" style="121" customWidth="1"/>
    <col min="3304" max="3304" width="27.42578125" style="121" customWidth="1"/>
    <col min="3305" max="3310" width="6.85546875" style="121" customWidth="1"/>
    <col min="3311" max="3311" width="20.5703125" style="121" customWidth="1"/>
    <col min="3312" max="3317" width="6.85546875" style="121" customWidth="1"/>
    <col min="3318" max="3318" width="18.85546875" style="121" customWidth="1"/>
    <col min="3319" max="3324" width="6.85546875" style="121" customWidth="1"/>
    <col min="3325" max="3325" width="20.5703125" style="121" customWidth="1"/>
    <col min="3326" max="3331" width="6.85546875" style="121" customWidth="1"/>
    <col min="3332" max="3332" width="17.85546875" style="121" customWidth="1"/>
    <col min="3333" max="3338" width="6.85546875" style="121" customWidth="1"/>
    <col min="3339" max="3339" width="20.5703125" style="121" customWidth="1"/>
    <col min="3340" max="3340" width="10.42578125" style="121" customWidth="1"/>
    <col min="3341" max="3344" width="6.85546875" style="121" customWidth="1"/>
    <col min="3345" max="3345" width="11.5703125" style="121" customWidth="1"/>
    <col min="3346" max="3346" width="20.85546875" style="121" customWidth="1"/>
    <col min="3347" max="3347" width="8.7109375" style="121" customWidth="1"/>
    <col min="3348" max="3351" width="6.85546875" style="121" customWidth="1"/>
    <col min="3352" max="3352" width="11.28515625" style="121" customWidth="1"/>
    <col min="3353" max="3353" width="20.5703125" style="121" customWidth="1"/>
    <col min="3354" max="3354" width="10.42578125" style="121" customWidth="1"/>
    <col min="3355" max="3358" width="6.85546875" style="121" customWidth="1"/>
    <col min="3359" max="3359" width="9.140625" style="121" customWidth="1"/>
    <col min="3360" max="3360" width="20.5703125" style="121" customWidth="1"/>
    <col min="3361" max="3361" width="10.140625" style="121" customWidth="1"/>
    <col min="3362" max="3365" width="6.85546875" style="121" customWidth="1"/>
    <col min="3366" max="3366" width="11.28515625" style="121" customWidth="1"/>
    <col min="3367" max="3367" width="4" style="121" customWidth="1"/>
    <col min="3368" max="3368" width="6.5703125" style="121" customWidth="1"/>
    <col min="3369" max="3369" width="18.42578125" style="121" customWidth="1"/>
    <col min="3370" max="3370" width="20.42578125" style="121" customWidth="1"/>
    <col min="3371" max="3371" width="14.42578125" style="121" customWidth="1"/>
    <col min="3372" max="3372" width="25.5703125" style="121" customWidth="1"/>
    <col min="3373" max="3373" width="12.42578125" style="121" customWidth="1"/>
    <col min="3374" max="3374" width="19.85546875" style="121" customWidth="1"/>
    <col min="3375" max="3375" width="17.140625" style="121" customWidth="1"/>
    <col min="3376" max="3376" width="4.7109375" style="121" customWidth="1"/>
    <col min="3377" max="3377" width="4.28515625" style="121" customWidth="1"/>
    <col min="3378" max="3378" width="4.42578125" style="121" customWidth="1"/>
    <col min="3379" max="3379" width="5.140625" style="121" customWidth="1"/>
    <col min="3380" max="3380" width="5.7109375" style="121" customWidth="1"/>
    <col min="3381" max="3381" width="6.28515625" style="121" customWidth="1"/>
    <col min="3382" max="3382" width="6.5703125" style="121" customWidth="1"/>
    <col min="3383" max="3383" width="6.28515625" style="121" customWidth="1"/>
    <col min="3384" max="3385" width="5.7109375" style="121" customWidth="1"/>
    <col min="3386" max="3386" width="14.7109375" style="121" customWidth="1"/>
    <col min="3387" max="3396" width="5.7109375" style="121" customWidth="1"/>
    <col min="3397" max="3549" width="9.140625" style="121"/>
    <col min="3550" max="3550" width="13.28515625" style="121" customWidth="1"/>
    <col min="3551" max="3551" width="36" style="121" customWidth="1"/>
    <col min="3552" max="3552" width="15.85546875" style="121" customWidth="1"/>
    <col min="3553" max="3553" width="20.5703125" style="121" customWidth="1"/>
    <col min="3554" max="3554" width="7" style="121" customWidth="1"/>
    <col min="3555" max="3559" width="6.85546875" style="121" customWidth="1"/>
    <col min="3560" max="3560" width="27.42578125" style="121" customWidth="1"/>
    <col min="3561" max="3566" width="6.85546875" style="121" customWidth="1"/>
    <col min="3567" max="3567" width="20.5703125" style="121" customWidth="1"/>
    <col min="3568" max="3573" width="6.85546875" style="121" customWidth="1"/>
    <col min="3574" max="3574" width="18.85546875" style="121" customWidth="1"/>
    <col min="3575" max="3580" width="6.85546875" style="121" customWidth="1"/>
    <col min="3581" max="3581" width="20.5703125" style="121" customWidth="1"/>
    <col min="3582" max="3587" width="6.85546875" style="121" customWidth="1"/>
    <col min="3588" max="3588" width="17.85546875" style="121" customWidth="1"/>
    <col min="3589" max="3594" width="6.85546875" style="121" customWidth="1"/>
    <col min="3595" max="3595" width="20.5703125" style="121" customWidth="1"/>
    <col min="3596" max="3596" width="10.42578125" style="121" customWidth="1"/>
    <col min="3597" max="3600" width="6.85546875" style="121" customWidth="1"/>
    <col min="3601" max="3601" width="11.5703125" style="121" customWidth="1"/>
    <col min="3602" max="3602" width="20.85546875" style="121" customWidth="1"/>
    <col min="3603" max="3603" width="8.7109375" style="121" customWidth="1"/>
    <col min="3604" max="3607" width="6.85546875" style="121" customWidth="1"/>
    <col min="3608" max="3608" width="11.28515625" style="121" customWidth="1"/>
    <col min="3609" max="3609" width="20.5703125" style="121" customWidth="1"/>
    <col min="3610" max="3610" width="10.42578125" style="121" customWidth="1"/>
    <col min="3611" max="3614" width="6.85546875" style="121" customWidth="1"/>
    <col min="3615" max="3615" width="9.140625" style="121" customWidth="1"/>
    <col min="3616" max="3616" width="20.5703125" style="121" customWidth="1"/>
    <col min="3617" max="3617" width="10.140625" style="121" customWidth="1"/>
    <col min="3618" max="3621" width="6.85546875" style="121" customWidth="1"/>
    <col min="3622" max="3622" width="11.28515625" style="121" customWidth="1"/>
    <col min="3623" max="3623" width="4" style="121" customWidth="1"/>
    <col min="3624" max="3624" width="6.5703125" style="121" customWidth="1"/>
    <col min="3625" max="3625" width="18.42578125" style="121" customWidth="1"/>
    <col min="3626" max="3626" width="20.42578125" style="121" customWidth="1"/>
    <col min="3627" max="3627" width="14.42578125" style="121" customWidth="1"/>
    <col min="3628" max="3628" width="25.5703125" style="121" customWidth="1"/>
    <col min="3629" max="3629" width="12.42578125" style="121" customWidth="1"/>
    <col min="3630" max="3630" width="19.85546875" style="121" customWidth="1"/>
    <col min="3631" max="3631" width="17.140625" style="121" customWidth="1"/>
    <col min="3632" max="3632" width="4.7109375" style="121" customWidth="1"/>
    <col min="3633" max="3633" width="4.28515625" style="121" customWidth="1"/>
    <col min="3634" max="3634" width="4.42578125" style="121" customWidth="1"/>
    <col min="3635" max="3635" width="5.140625" style="121" customWidth="1"/>
    <col min="3636" max="3636" width="5.7109375" style="121" customWidth="1"/>
    <col min="3637" max="3637" width="6.28515625" style="121" customWidth="1"/>
    <col min="3638" max="3638" width="6.5703125" style="121" customWidth="1"/>
    <col min="3639" max="3639" width="6.28515625" style="121" customWidth="1"/>
    <col min="3640" max="3641" width="5.7109375" style="121" customWidth="1"/>
    <col min="3642" max="3642" width="14.7109375" style="121" customWidth="1"/>
    <col min="3643" max="3652" width="5.7109375" style="121" customWidth="1"/>
    <col min="3653" max="3805" width="9.140625" style="121"/>
    <col min="3806" max="3806" width="13.28515625" style="121" customWidth="1"/>
    <col min="3807" max="3807" width="36" style="121" customWidth="1"/>
    <col min="3808" max="3808" width="15.85546875" style="121" customWidth="1"/>
    <col min="3809" max="3809" width="20.5703125" style="121" customWidth="1"/>
    <col min="3810" max="3810" width="7" style="121" customWidth="1"/>
    <col min="3811" max="3815" width="6.85546875" style="121" customWidth="1"/>
    <col min="3816" max="3816" width="27.42578125" style="121" customWidth="1"/>
    <col min="3817" max="3822" width="6.85546875" style="121" customWidth="1"/>
    <col min="3823" max="3823" width="20.5703125" style="121" customWidth="1"/>
    <col min="3824" max="3829" width="6.85546875" style="121" customWidth="1"/>
    <col min="3830" max="3830" width="18.85546875" style="121" customWidth="1"/>
    <col min="3831" max="3836" width="6.85546875" style="121" customWidth="1"/>
    <col min="3837" max="3837" width="20.5703125" style="121" customWidth="1"/>
    <col min="3838" max="3843" width="6.85546875" style="121" customWidth="1"/>
    <col min="3844" max="3844" width="17.85546875" style="121" customWidth="1"/>
    <col min="3845" max="3850" width="6.85546875" style="121" customWidth="1"/>
    <col min="3851" max="3851" width="20.5703125" style="121" customWidth="1"/>
    <col min="3852" max="3852" width="10.42578125" style="121" customWidth="1"/>
    <col min="3853" max="3856" width="6.85546875" style="121" customWidth="1"/>
    <col min="3857" max="3857" width="11.5703125" style="121" customWidth="1"/>
    <col min="3858" max="3858" width="20.85546875" style="121" customWidth="1"/>
    <col min="3859" max="3859" width="8.7109375" style="121" customWidth="1"/>
    <col min="3860" max="3863" width="6.85546875" style="121" customWidth="1"/>
    <col min="3864" max="3864" width="11.28515625" style="121" customWidth="1"/>
    <col min="3865" max="3865" width="20.5703125" style="121" customWidth="1"/>
    <col min="3866" max="3866" width="10.42578125" style="121" customWidth="1"/>
    <col min="3867" max="3870" width="6.85546875" style="121" customWidth="1"/>
    <col min="3871" max="3871" width="9.140625" style="121" customWidth="1"/>
    <col min="3872" max="3872" width="20.5703125" style="121" customWidth="1"/>
    <col min="3873" max="3873" width="10.140625" style="121" customWidth="1"/>
    <col min="3874" max="3877" width="6.85546875" style="121" customWidth="1"/>
    <col min="3878" max="3878" width="11.28515625" style="121" customWidth="1"/>
    <col min="3879" max="3879" width="4" style="121" customWidth="1"/>
    <col min="3880" max="3880" width="6.5703125" style="121" customWidth="1"/>
    <col min="3881" max="3881" width="18.42578125" style="121" customWidth="1"/>
    <col min="3882" max="3882" width="20.42578125" style="121" customWidth="1"/>
    <col min="3883" max="3883" width="14.42578125" style="121" customWidth="1"/>
    <col min="3884" max="3884" width="25.5703125" style="121" customWidth="1"/>
    <col min="3885" max="3885" width="12.42578125" style="121" customWidth="1"/>
    <col min="3886" max="3886" width="19.85546875" style="121" customWidth="1"/>
    <col min="3887" max="3887" width="17.140625" style="121" customWidth="1"/>
    <col min="3888" max="3888" width="4.7109375" style="121" customWidth="1"/>
    <col min="3889" max="3889" width="4.28515625" style="121" customWidth="1"/>
    <col min="3890" max="3890" width="4.42578125" style="121" customWidth="1"/>
    <col min="3891" max="3891" width="5.140625" style="121" customWidth="1"/>
    <col min="3892" max="3892" width="5.7109375" style="121" customWidth="1"/>
    <col min="3893" max="3893" width="6.28515625" style="121" customWidth="1"/>
    <col min="3894" max="3894" width="6.5703125" style="121" customWidth="1"/>
    <col min="3895" max="3895" width="6.28515625" style="121" customWidth="1"/>
    <col min="3896" max="3897" width="5.7109375" style="121" customWidth="1"/>
    <col min="3898" max="3898" width="14.7109375" style="121" customWidth="1"/>
    <col min="3899" max="3908" width="5.7109375" style="121" customWidth="1"/>
    <col min="3909" max="4061" width="9.140625" style="121"/>
    <col min="4062" max="4062" width="13.28515625" style="121" customWidth="1"/>
    <col min="4063" max="4063" width="36" style="121" customWidth="1"/>
    <col min="4064" max="4064" width="15.85546875" style="121" customWidth="1"/>
    <col min="4065" max="4065" width="20.5703125" style="121" customWidth="1"/>
    <col min="4066" max="4066" width="7" style="121" customWidth="1"/>
    <col min="4067" max="4071" width="6.85546875" style="121" customWidth="1"/>
    <col min="4072" max="4072" width="27.42578125" style="121" customWidth="1"/>
    <col min="4073" max="4078" width="6.85546875" style="121" customWidth="1"/>
    <col min="4079" max="4079" width="20.5703125" style="121" customWidth="1"/>
    <col min="4080" max="4085" width="6.85546875" style="121" customWidth="1"/>
    <col min="4086" max="4086" width="18.85546875" style="121" customWidth="1"/>
    <col min="4087" max="4092" width="6.85546875" style="121" customWidth="1"/>
    <col min="4093" max="4093" width="20.5703125" style="121" customWidth="1"/>
    <col min="4094" max="4099" width="6.85546875" style="121" customWidth="1"/>
    <col min="4100" max="4100" width="17.85546875" style="121" customWidth="1"/>
    <col min="4101" max="4106" width="6.85546875" style="121" customWidth="1"/>
    <col min="4107" max="4107" width="20.5703125" style="121" customWidth="1"/>
    <col min="4108" max="4108" width="10.42578125" style="121" customWidth="1"/>
    <col min="4109" max="4112" width="6.85546875" style="121" customWidth="1"/>
    <col min="4113" max="4113" width="11.5703125" style="121" customWidth="1"/>
    <col min="4114" max="4114" width="20.85546875" style="121" customWidth="1"/>
    <col min="4115" max="4115" width="8.7109375" style="121" customWidth="1"/>
    <col min="4116" max="4119" width="6.85546875" style="121" customWidth="1"/>
    <col min="4120" max="4120" width="11.28515625" style="121" customWidth="1"/>
    <col min="4121" max="4121" width="20.5703125" style="121" customWidth="1"/>
    <col min="4122" max="4122" width="10.42578125" style="121" customWidth="1"/>
    <col min="4123" max="4126" width="6.85546875" style="121" customWidth="1"/>
    <col min="4127" max="4127" width="9.140625" style="121" customWidth="1"/>
    <col min="4128" max="4128" width="20.5703125" style="121" customWidth="1"/>
    <col min="4129" max="4129" width="10.140625" style="121" customWidth="1"/>
    <col min="4130" max="4133" width="6.85546875" style="121" customWidth="1"/>
    <col min="4134" max="4134" width="11.28515625" style="121" customWidth="1"/>
    <col min="4135" max="4135" width="4" style="121" customWidth="1"/>
    <col min="4136" max="4136" width="6.5703125" style="121" customWidth="1"/>
    <col min="4137" max="4137" width="18.42578125" style="121" customWidth="1"/>
    <col min="4138" max="4138" width="20.42578125" style="121" customWidth="1"/>
    <col min="4139" max="4139" width="14.42578125" style="121" customWidth="1"/>
    <col min="4140" max="4140" width="25.5703125" style="121" customWidth="1"/>
    <col min="4141" max="4141" width="12.42578125" style="121" customWidth="1"/>
    <col min="4142" max="4142" width="19.85546875" style="121" customWidth="1"/>
    <col min="4143" max="4143" width="17.140625" style="121" customWidth="1"/>
    <col min="4144" max="4144" width="4.7109375" style="121" customWidth="1"/>
    <col min="4145" max="4145" width="4.28515625" style="121" customWidth="1"/>
    <col min="4146" max="4146" width="4.42578125" style="121" customWidth="1"/>
    <col min="4147" max="4147" width="5.140625" style="121" customWidth="1"/>
    <col min="4148" max="4148" width="5.7109375" style="121" customWidth="1"/>
    <col min="4149" max="4149" width="6.28515625" style="121" customWidth="1"/>
    <col min="4150" max="4150" width="6.5703125" style="121" customWidth="1"/>
    <col min="4151" max="4151" width="6.28515625" style="121" customWidth="1"/>
    <col min="4152" max="4153" width="5.7109375" style="121" customWidth="1"/>
    <col min="4154" max="4154" width="14.7109375" style="121" customWidth="1"/>
    <col min="4155" max="4164" width="5.7109375" style="121" customWidth="1"/>
    <col min="4165" max="4317" width="9.140625" style="121"/>
    <col min="4318" max="4318" width="13.28515625" style="121" customWidth="1"/>
    <col min="4319" max="4319" width="36" style="121" customWidth="1"/>
    <col min="4320" max="4320" width="15.85546875" style="121" customWidth="1"/>
    <col min="4321" max="4321" width="20.5703125" style="121" customWidth="1"/>
    <col min="4322" max="4322" width="7" style="121" customWidth="1"/>
    <col min="4323" max="4327" width="6.85546875" style="121" customWidth="1"/>
    <col min="4328" max="4328" width="27.42578125" style="121" customWidth="1"/>
    <col min="4329" max="4334" width="6.85546875" style="121" customWidth="1"/>
    <col min="4335" max="4335" width="20.5703125" style="121" customWidth="1"/>
    <col min="4336" max="4341" width="6.85546875" style="121" customWidth="1"/>
    <col min="4342" max="4342" width="18.85546875" style="121" customWidth="1"/>
    <col min="4343" max="4348" width="6.85546875" style="121" customWidth="1"/>
    <col min="4349" max="4349" width="20.5703125" style="121" customWidth="1"/>
    <col min="4350" max="4355" width="6.85546875" style="121" customWidth="1"/>
    <col min="4356" max="4356" width="17.85546875" style="121" customWidth="1"/>
    <col min="4357" max="4362" width="6.85546875" style="121" customWidth="1"/>
    <col min="4363" max="4363" width="20.5703125" style="121" customWidth="1"/>
    <col min="4364" max="4364" width="10.42578125" style="121" customWidth="1"/>
    <col min="4365" max="4368" width="6.85546875" style="121" customWidth="1"/>
    <col min="4369" max="4369" width="11.5703125" style="121" customWidth="1"/>
    <col min="4370" max="4370" width="20.85546875" style="121" customWidth="1"/>
    <col min="4371" max="4371" width="8.7109375" style="121" customWidth="1"/>
    <col min="4372" max="4375" width="6.85546875" style="121" customWidth="1"/>
    <col min="4376" max="4376" width="11.28515625" style="121" customWidth="1"/>
    <col min="4377" max="4377" width="20.5703125" style="121" customWidth="1"/>
    <col min="4378" max="4378" width="10.42578125" style="121" customWidth="1"/>
    <col min="4379" max="4382" width="6.85546875" style="121" customWidth="1"/>
    <col min="4383" max="4383" width="9.140625" style="121" customWidth="1"/>
    <col min="4384" max="4384" width="20.5703125" style="121" customWidth="1"/>
    <col min="4385" max="4385" width="10.140625" style="121" customWidth="1"/>
    <col min="4386" max="4389" width="6.85546875" style="121" customWidth="1"/>
    <col min="4390" max="4390" width="11.28515625" style="121" customWidth="1"/>
    <col min="4391" max="4391" width="4" style="121" customWidth="1"/>
    <col min="4392" max="4392" width="6.5703125" style="121" customWidth="1"/>
    <col min="4393" max="4393" width="18.42578125" style="121" customWidth="1"/>
    <col min="4394" max="4394" width="20.42578125" style="121" customWidth="1"/>
    <col min="4395" max="4395" width="14.42578125" style="121" customWidth="1"/>
    <col min="4396" max="4396" width="25.5703125" style="121" customWidth="1"/>
    <col min="4397" max="4397" width="12.42578125" style="121" customWidth="1"/>
    <col min="4398" max="4398" width="19.85546875" style="121" customWidth="1"/>
    <col min="4399" max="4399" width="17.140625" style="121" customWidth="1"/>
    <col min="4400" max="4400" width="4.7109375" style="121" customWidth="1"/>
    <col min="4401" max="4401" width="4.28515625" style="121" customWidth="1"/>
    <col min="4402" max="4402" width="4.42578125" style="121" customWidth="1"/>
    <col min="4403" max="4403" width="5.140625" style="121" customWidth="1"/>
    <col min="4404" max="4404" width="5.7109375" style="121" customWidth="1"/>
    <col min="4405" max="4405" width="6.28515625" style="121" customWidth="1"/>
    <col min="4406" max="4406" width="6.5703125" style="121" customWidth="1"/>
    <col min="4407" max="4407" width="6.28515625" style="121" customWidth="1"/>
    <col min="4408" max="4409" width="5.7109375" style="121" customWidth="1"/>
    <col min="4410" max="4410" width="14.7109375" style="121" customWidth="1"/>
    <col min="4411" max="4420" width="5.7109375" style="121" customWidth="1"/>
    <col min="4421" max="4573" width="9.140625" style="121"/>
    <col min="4574" max="4574" width="13.28515625" style="121" customWidth="1"/>
    <col min="4575" max="4575" width="36" style="121" customWidth="1"/>
    <col min="4576" max="4576" width="15.85546875" style="121" customWidth="1"/>
    <col min="4577" max="4577" width="20.5703125" style="121" customWidth="1"/>
    <col min="4578" max="4578" width="7" style="121" customWidth="1"/>
    <col min="4579" max="4583" width="6.85546875" style="121" customWidth="1"/>
    <col min="4584" max="4584" width="27.42578125" style="121" customWidth="1"/>
    <col min="4585" max="4590" width="6.85546875" style="121" customWidth="1"/>
    <col min="4591" max="4591" width="20.5703125" style="121" customWidth="1"/>
    <col min="4592" max="4597" width="6.85546875" style="121" customWidth="1"/>
    <col min="4598" max="4598" width="18.85546875" style="121" customWidth="1"/>
    <col min="4599" max="4604" width="6.85546875" style="121" customWidth="1"/>
    <col min="4605" max="4605" width="20.5703125" style="121" customWidth="1"/>
    <col min="4606" max="4611" width="6.85546875" style="121" customWidth="1"/>
    <col min="4612" max="4612" width="17.85546875" style="121" customWidth="1"/>
    <col min="4613" max="4618" width="6.85546875" style="121" customWidth="1"/>
    <col min="4619" max="4619" width="20.5703125" style="121" customWidth="1"/>
    <col min="4620" max="4620" width="10.42578125" style="121" customWidth="1"/>
    <col min="4621" max="4624" width="6.85546875" style="121" customWidth="1"/>
    <col min="4625" max="4625" width="11.5703125" style="121" customWidth="1"/>
    <col min="4626" max="4626" width="20.85546875" style="121" customWidth="1"/>
    <col min="4627" max="4627" width="8.7109375" style="121" customWidth="1"/>
    <col min="4628" max="4631" width="6.85546875" style="121" customWidth="1"/>
    <col min="4632" max="4632" width="11.28515625" style="121" customWidth="1"/>
    <col min="4633" max="4633" width="20.5703125" style="121" customWidth="1"/>
    <col min="4634" max="4634" width="10.42578125" style="121" customWidth="1"/>
    <col min="4635" max="4638" width="6.85546875" style="121" customWidth="1"/>
    <col min="4639" max="4639" width="9.140625" style="121" customWidth="1"/>
    <col min="4640" max="4640" width="20.5703125" style="121" customWidth="1"/>
    <col min="4641" max="4641" width="10.140625" style="121" customWidth="1"/>
    <col min="4642" max="4645" width="6.85546875" style="121" customWidth="1"/>
    <col min="4646" max="4646" width="11.28515625" style="121" customWidth="1"/>
    <col min="4647" max="4647" width="4" style="121" customWidth="1"/>
    <col min="4648" max="4648" width="6.5703125" style="121" customWidth="1"/>
    <col min="4649" max="4649" width="18.42578125" style="121" customWidth="1"/>
    <col min="4650" max="4650" width="20.42578125" style="121" customWidth="1"/>
    <col min="4651" max="4651" width="14.42578125" style="121" customWidth="1"/>
    <col min="4652" max="4652" width="25.5703125" style="121" customWidth="1"/>
    <col min="4653" max="4653" width="12.42578125" style="121" customWidth="1"/>
    <col min="4654" max="4654" width="19.85546875" style="121" customWidth="1"/>
    <col min="4655" max="4655" width="17.140625" style="121" customWidth="1"/>
    <col min="4656" max="4656" width="4.7109375" style="121" customWidth="1"/>
    <col min="4657" max="4657" width="4.28515625" style="121" customWidth="1"/>
    <col min="4658" max="4658" width="4.42578125" style="121" customWidth="1"/>
    <col min="4659" max="4659" width="5.140625" style="121" customWidth="1"/>
    <col min="4660" max="4660" width="5.7109375" style="121" customWidth="1"/>
    <col min="4661" max="4661" width="6.28515625" style="121" customWidth="1"/>
    <col min="4662" max="4662" width="6.5703125" style="121" customWidth="1"/>
    <col min="4663" max="4663" width="6.28515625" style="121" customWidth="1"/>
    <col min="4664" max="4665" width="5.7109375" style="121" customWidth="1"/>
    <col min="4666" max="4666" width="14.7109375" style="121" customWidth="1"/>
    <col min="4667" max="4676" width="5.7109375" style="121" customWidth="1"/>
    <col min="4677" max="4829" width="9.140625" style="121"/>
    <col min="4830" max="4830" width="13.28515625" style="121" customWidth="1"/>
    <col min="4831" max="4831" width="36" style="121" customWidth="1"/>
    <col min="4832" max="4832" width="15.85546875" style="121" customWidth="1"/>
    <col min="4833" max="4833" width="20.5703125" style="121" customWidth="1"/>
    <col min="4834" max="4834" width="7" style="121" customWidth="1"/>
    <col min="4835" max="4839" width="6.85546875" style="121" customWidth="1"/>
    <col min="4840" max="4840" width="27.42578125" style="121" customWidth="1"/>
    <col min="4841" max="4846" width="6.85546875" style="121" customWidth="1"/>
    <col min="4847" max="4847" width="20.5703125" style="121" customWidth="1"/>
    <col min="4848" max="4853" width="6.85546875" style="121" customWidth="1"/>
    <col min="4854" max="4854" width="18.85546875" style="121" customWidth="1"/>
    <col min="4855" max="4860" width="6.85546875" style="121" customWidth="1"/>
    <col min="4861" max="4861" width="20.5703125" style="121" customWidth="1"/>
    <col min="4862" max="4867" width="6.85546875" style="121" customWidth="1"/>
    <col min="4868" max="4868" width="17.85546875" style="121" customWidth="1"/>
    <col min="4869" max="4874" width="6.85546875" style="121" customWidth="1"/>
    <col min="4875" max="4875" width="20.5703125" style="121" customWidth="1"/>
    <col min="4876" max="4876" width="10.42578125" style="121" customWidth="1"/>
    <col min="4877" max="4880" width="6.85546875" style="121" customWidth="1"/>
    <col min="4881" max="4881" width="11.5703125" style="121" customWidth="1"/>
    <col min="4882" max="4882" width="20.85546875" style="121" customWidth="1"/>
    <col min="4883" max="4883" width="8.7109375" style="121" customWidth="1"/>
    <col min="4884" max="4887" width="6.85546875" style="121" customWidth="1"/>
    <col min="4888" max="4888" width="11.28515625" style="121" customWidth="1"/>
    <col min="4889" max="4889" width="20.5703125" style="121" customWidth="1"/>
    <col min="4890" max="4890" width="10.42578125" style="121" customWidth="1"/>
    <col min="4891" max="4894" width="6.85546875" style="121" customWidth="1"/>
    <col min="4895" max="4895" width="9.140625" style="121" customWidth="1"/>
    <col min="4896" max="4896" width="20.5703125" style="121" customWidth="1"/>
    <col min="4897" max="4897" width="10.140625" style="121" customWidth="1"/>
    <col min="4898" max="4901" width="6.85546875" style="121" customWidth="1"/>
    <col min="4902" max="4902" width="11.28515625" style="121" customWidth="1"/>
    <col min="4903" max="4903" width="4" style="121" customWidth="1"/>
    <col min="4904" max="4904" width="6.5703125" style="121" customWidth="1"/>
    <col min="4905" max="4905" width="18.42578125" style="121" customWidth="1"/>
    <col min="4906" max="4906" width="20.42578125" style="121" customWidth="1"/>
    <col min="4907" max="4907" width="14.42578125" style="121" customWidth="1"/>
    <col min="4908" max="4908" width="25.5703125" style="121" customWidth="1"/>
    <col min="4909" max="4909" width="12.42578125" style="121" customWidth="1"/>
    <col min="4910" max="4910" width="19.85546875" style="121" customWidth="1"/>
    <col min="4911" max="4911" width="17.140625" style="121" customWidth="1"/>
    <col min="4912" max="4912" width="4.7109375" style="121" customWidth="1"/>
    <col min="4913" max="4913" width="4.28515625" style="121" customWidth="1"/>
    <col min="4914" max="4914" width="4.42578125" style="121" customWidth="1"/>
    <col min="4915" max="4915" width="5.140625" style="121" customWidth="1"/>
    <col min="4916" max="4916" width="5.7109375" style="121" customWidth="1"/>
    <col min="4917" max="4917" width="6.28515625" style="121" customWidth="1"/>
    <col min="4918" max="4918" width="6.5703125" style="121" customWidth="1"/>
    <col min="4919" max="4919" width="6.28515625" style="121" customWidth="1"/>
    <col min="4920" max="4921" width="5.7109375" style="121" customWidth="1"/>
    <col min="4922" max="4922" width="14.7109375" style="121" customWidth="1"/>
    <col min="4923" max="4932" width="5.7109375" style="121" customWidth="1"/>
    <col min="4933" max="5085" width="9.140625" style="121"/>
    <col min="5086" max="5086" width="13.28515625" style="121" customWidth="1"/>
    <col min="5087" max="5087" width="36" style="121" customWidth="1"/>
    <col min="5088" max="5088" width="15.85546875" style="121" customWidth="1"/>
    <col min="5089" max="5089" width="20.5703125" style="121" customWidth="1"/>
    <col min="5090" max="5090" width="7" style="121" customWidth="1"/>
    <col min="5091" max="5095" width="6.85546875" style="121" customWidth="1"/>
    <col min="5096" max="5096" width="27.42578125" style="121" customWidth="1"/>
    <col min="5097" max="5102" width="6.85546875" style="121" customWidth="1"/>
    <col min="5103" max="5103" width="20.5703125" style="121" customWidth="1"/>
    <col min="5104" max="5109" width="6.85546875" style="121" customWidth="1"/>
    <col min="5110" max="5110" width="18.85546875" style="121" customWidth="1"/>
    <col min="5111" max="5116" width="6.85546875" style="121" customWidth="1"/>
    <col min="5117" max="5117" width="20.5703125" style="121" customWidth="1"/>
    <col min="5118" max="5123" width="6.85546875" style="121" customWidth="1"/>
    <col min="5124" max="5124" width="17.85546875" style="121" customWidth="1"/>
    <col min="5125" max="5130" width="6.85546875" style="121" customWidth="1"/>
    <col min="5131" max="5131" width="20.5703125" style="121" customWidth="1"/>
    <col min="5132" max="5132" width="10.42578125" style="121" customWidth="1"/>
    <col min="5133" max="5136" width="6.85546875" style="121" customWidth="1"/>
    <col min="5137" max="5137" width="11.5703125" style="121" customWidth="1"/>
    <col min="5138" max="5138" width="20.85546875" style="121" customWidth="1"/>
    <col min="5139" max="5139" width="8.7109375" style="121" customWidth="1"/>
    <col min="5140" max="5143" width="6.85546875" style="121" customWidth="1"/>
    <col min="5144" max="5144" width="11.28515625" style="121" customWidth="1"/>
    <col min="5145" max="5145" width="20.5703125" style="121" customWidth="1"/>
    <col min="5146" max="5146" width="10.42578125" style="121" customWidth="1"/>
    <col min="5147" max="5150" width="6.85546875" style="121" customWidth="1"/>
    <col min="5151" max="5151" width="9.140625" style="121" customWidth="1"/>
    <col min="5152" max="5152" width="20.5703125" style="121" customWidth="1"/>
    <col min="5153" max="5153" width="10.140625" style="121" customWidth="1"/>
    <col min="5154" max="5157" width="6.85546875" style="121" customWidth="1"/>
    <col min="5158" max="5158" width="11.28515625" style="121" customWidth="1"/>
    <col min="5159" max="5159" width="4" style="121" customWidth="1"/>
    <col min="5160" max="5160" width="6.5703125" style="121" customWidth="1"/>
    <col min="5161" max="5161" width="18.42578125" style="121" customWidth="1"/>
    <col min="5162" max="5162" width="20.42578125" style="121" customWidth="1"/>
    <col min="5163" max="5163" width="14.42578125" style="121" customWidth="1"/>
    <col min="5164" max="5164" width="25.5703125" style="121" customWidth="1"/>
    <col min="5165" max="5165" width="12.42578125" style="121" customWidth="1"/>
    <col min="5166" max="5166" width="19.85546875" style="121" customWidth="1"/>
    <col min="5167" max="5167" width="17.140625" style="121" customWidth="1"/>
    <col min="5168" max="5168" width="4.7109375" style="121" customWidth="1"/>
    <col min="5169" max="5169" width="4.28515625" style="121" customWidth="1"/>
    <col min="5170" max="5170" width="4.42578125" style="121" customWidth="1"/>
    <col min="5171" max="5171" width="5.140625" style="121" customWidth="1"/>
    <col min="5172" max="5172" width="5.7109375" style="121" customWidth="1"/>
    <col min="5173" max="5173" width="6.28515625" style="121" customWidth="1"/>
    <col min="5174" max="5174" width="6.5703125" style="121" customWidth="1"/>
    <col min="5175" max="5175" width="6.28515625" style="121" customWidth="1"/>
    <col min="5176" max="5177" width="5.7109375" style="121" customWidth="1"/>
    <col min="5178" max="5178" width="14.7109375" style="121" customWidth="1"/>
    <col min="5179" max="5188" width="5.7109375" style="121" customWidth="1"/>
    <col min="5189" max="5341" width="9.140625" style="121"/>
    <col min="5342" max="5342" width="13.28515625" style="121" customWidth="1"/>
    <col min="5343" max="5343" width="36" style="121" customWidth="1"/>
    <col min="5344" max="5344" width="15.85546875" style="121" customWidth="1"/>
    <col min="5345" max="5345" width="20.5703125" style="121" customWidth="1"/>
    <col min="5346" max="5346" width="7" style="121" customWidth="1"/>
    <col min="5347" max="5351" width="6.85546875" style="121" customWidth="1"/>
    <col min="5352" max="5352" width="27.42578125" style="121" customWidth="1"/>
    <col min="5353" max="5358" width="6.85546875" style="121" customWidth="1"/>
    <col min="5359" max="5359" width="20.5703125" style="121" customWidth="1"/>
    <col min="5360" max="5365" width="6.85546875" style="121" customWidth="1"/>
    <col min="5366" max="5366" width="18.85546875" style="121" customWidth="1"/>
    <col min="5367" max="5372" width="6.85546875" style="121" customWidth="1"/>
    <col min="5373" max="5373" width="20.5703125" style="121" customWidth="1"/>
    <col min="5374" max="5379" width="6.85546875" style="121" customWidth="1"/>
    <col min="5380" max="5380" width="17.85546875" style="121" customWidth="1"/>
    <col min="5381" max="5386" width="6.85546875" style="121" customWidth="1"/>
    <col min="5387" max="5387" width="20.5703125" style="121" customWidth="1"/>
    <col min="5388" max="5388" width="10.42578125" style="121" customWidth="1"/>
    <col min="5389" max="5392" width="6.85546875" style="121" customWidth="1"/>
    <col min="5393" max="5393" width="11.5703125" style="121" customWidth="1"/>
    <col min="5394" max="5394" width="20.85546875" style="121" customWidth="1"/>
    <col min="5395" max="5395" width="8.7109375" style="121" customWidth="1"/>
    <col min="5396" max="5399" width="6.85546875" style="121" customWidth="1"/>
    <col min="5400" max="5400" width="11.28515625" style="121" customWidth="1"/>
    <col min="5401" max="5401" width="20.5703125" style="121" customWidth="1"/>
    <col min="5402" max="5402" width="10.42578125" style="121" customWidth="1"/>
    <col min="5403" max="5406" width="6.85546875" style="121" customWidth="1"/>
    <col min="5407" max="5407" width="9.140625" style="121" customWidth="1"/>
    <col min="5408" max="5408" width="20.5703125" style="121" customWidth="1"/>
    <col min="5409" max="5409" width="10.140625" style="121" customWidth="1"/>
    <col min="5410" max="5413" width="6.85546875" style="121" customWidth="1"/>
    <col min="5414" max="5414" width="11.28515625" style="121" customWidth="1"/>
    <col min="5415" max="5415" width="4" style="121" customWidth="1"/>
    <col min="5416" max="5416" width="6.5703125" style="121" customWidth="1"/>
    <col min="5417" max="5417" width="18.42578125" style="121" customWidth="1"/>
    <col min="5418" max="5418" width="20.42578125" style="121" customWidth="1"/>
    <col min="5419" max="5419" width="14.42578125" style="121" customWidth="1"/>
    <col min="5420" max="5420" width="25.5703125" style="121" customWidth="1"/>
    <col min="5421" max="5421" width="12.42578125" style="121" customWidth="1"/>
    <col min="5422" max="5422" width="19.85546875" style="121" customWidth="1"/>
    <col min="5423" max="5423" width="17.140625" style="121" customWidth="1"/>
    <col min="5424" max="5424" width="4.7109375" style="121" customWidth="1"/>
    <col min="5425" max="5425" width="4.28515625" style="121" customWidth="1"/>
    <col min="5426" max="5426" width="4.42578125" style="121" customWidth="1"/>
    <col min="5427" max="5427" width="5.140625" style="121" customWidth="1"/>
    <col min="5428" max="5428" width="5.7109375" style="121" customWidth="1"/>
    <col min="5429" max="5429" width="6.28515625" style="121" customWidth="1"/>
    <col min="5430" max="5430" width="6.5703125" style="121" customWidth="1"/>
    <col min="5431" max="5431" width="6.28515625" style="121" customWidth="1"/>
    <col min="5432" max="5433" width="5.7109375" style="121" customWidth="1"/>
    <col min="5434" max="5434" width="14.7109375" style="121" customWidth="1"/>
    <col min="5435" max="5444" width="5.7109375" style="121" customWidth="1"/>
    <col min="5445" max="5597" width="9.140625" style="121"/>
    <col min="5598" max="5598" width="13.28515625" style="121" customWidth="1"/>
    <col min="5599" max="5599" width="36" style="121" customWidth="1"/>
    <col min="5600" max="5600" width="15.85546875" style="121" customWidth="1"/>
    <col min="5601" max="5601" width="20.5703125" style="121" customWidth="1"/>
    <col min="5602" max="5602" width="7" style="121" customWidth="1"/>
    <col min="5603" max="5607" width="6.85546875" style="121" customWidth="1"/>
    <col min="5608" max="5608" width="27.42578125" style="121" customWidth="1"/>
    <col min="5609" max="5614" width="6.85546875" style="121" customWidth="1"/>
    <col min="5615" max="5615" width="20.5703125" style="121" customWidth="1"/>
    <col min="5616" max="5621" width="6.85546875" style="121" customWidth="1"/>
    <col min="5622" max="5622" width="18.85546875" style="121" customWidth="1"/>
    <col min="5623" max="5628" width="6.85546875" style="121" customWidth="1"/>
    <col min="5629" max="5629" width="20.5703125" style="121" customWidth="1"/>
    <col min="5630" max="5635" width="6.85546875" style="121" customWidth="1"/>
    <col min="5636" max="5636" width="17.85546875" style="121" customWidth="1"/>
    <col min="5637" max="5642" width="6.85546875" style="121" customWidth="1"/>
    <col min="5643" max="5643" width="20.5703125" style="121" customWidth="1"/>
    <col min="5644" max="5644" width="10.42578125" style="121" customWidth="1"/>
    <col min="5645" max="5648" width="6.85546875" style="121" customWidth="1"/>
    <col min="5649" max="5649" width="11.5703125" style="121" customWidth="1"/>
    <col min="5650" max="5650" width="20.85546875" style="121" customWidth="1"/>
    <col min="5651" max="5651" width="8.7109375" style="121" customWidth="1"/>
    <col min="5652" max="5655" width="6.85546875" style="121" customWidth="1"/>
    <col min="5656" max="5656" width="11.28515625" style="121" customWidth="1"/>
    <col min="5657" max="5657" width="20.5703125" style="121" customWidth="1"/>
    <col min="5658" max="5658" width="10.42578125" style="121" customWidth="1"/>
    <col min="5659" max="5662" width="6.85546875" style="121" customWidth="1"/>
    <col min="5663" max="5663" width="9.140625" style="121" customWidth="1"/>
    <col min="5664" max="5664" width="20.5703125" style="121" customWidth="1"/>
    <col min="5665" max="5665" width="10.140625" style="121" customWidth="1"/>
    <col min="5666" max="5669" width="6.85546875" style="121" customWidth="1"/>
    <col min="5670" max="5670" width="11.28515625" style="121" customWidth="1"/>
    <col min="5671" max="5671" width="4" style="121" customWidth="1"/>
    <col min="5672" max="5672" width="6.5703125" style="121" customWidth="1"/>
    <col min="5673" max="5673" width="18.42578125" style="121" customWidth="1"/>
    <col min="5674" max="5674" width="20.42578125" style="121" customWidth="1"/>
    <col min="5675" max="5675" width="14.42578125" style="121" customWidth="1"/>
    <col min="5676" max="5676" width="25.5703125" style="121" customWidth="1"/>
    <col min="5677" max="5677" width="12.42578125" style="121" customWidth="1"/>
    <col min="5678" max="5678" width="19.85546875" style="121" customWidth="1"/>
    <col min="5679" max="5679" width="17.140625" style="121" customWidth="1"/>
    <col min="5680" max="5680" width="4.7109375" style="121" customWidth="1"/>
    <col min="5681" max="5681" width="4.28515625" style="121" customWidth="1"/>
    <col min="5682" max="5682" width="4.42578125" style="121" customWidth="1"/>
    <col min="5683" max="5683" width="5.140625" style="121" customWidth="1"/>
    <col min="5684" max="5684" width="5.7109375" style="121" customWidth="1"/>
    <col min="5685" max="5685" width="6.28515625" style="121" customWidth="1"/>
    <col min="5686" max="5686" width="6.5703125" style="121" customWidth="1"/>
    <col min="5687" max="5687" width="6.28515625" style="121" customWidth="1"/>
    <col min="5688" max="5689" width="5.7109375" style="121" customWidth="1"/>
    <col min="5690" max="5690" width="14.7109375" style="121" customWidth="1"/>
    <col min="5691" max="5700" width="5.7109375" style="121" customWidth="1"/>
    <col min="5701" max="5853" width="9.140625" style="121"/>
    <col min="5854" max="5854" width="13.28515625" style="121" customWidth="1"/>
    <col min="5855" max="5855" width="36" style="121" customWidth="1"/>
    <col min="5856" max="5856" width="15.85546875" style="121" customWidth="1"/>
    <col min="5857" max="5857" width="20.5703125" style="121" customWidth="1"/>
    <col min="5858" max="5858" width="7" style="121" customWidth="1"/>
    <col min="5859" max="5863" width="6.85546875" style="121" customWidth="1"/>
    <col min="5864" max="5864" width="27.42578125" style="121" customWidth="1"/>
    <col min="5865" max="5870" width="6.85546875" style="121" customWidth="1"/>
    <col min="5871" max="5871" width="20.5703125" style="121" customWidth="1"/>
    <col min="5872" max="5877" width="6.85546875" style="121" customWidth="1"/>
    <col min="5878" max="5878" width="18.85546875" style="121" customWidth="1"/>
    <col min="5879" max="5884" width="6.85546875" style="121" customWidth="1"/>
    <col min="5885" max="5885" width="20.5703125" style="121" customWidth="1"/>
    <col min="5886" max="5891" width="6.85546875" style="121" customWidth="1"/>
    <col min="5892" max="5892" width="17.85546875" style="121" customWidth="1"/>
    <col min="5893" max="5898" width="6.85546875" style="121" customWidth="1"/>
    <col min="5899" max="5899" width="20.5703125" style="121" customWidth="1"/>
    <col min="5900" max="5900" width="10.42578125" style="121" customWidth="1"/>
    <col min="5901" max="5904" width="6.85546875" style="121" customWidth="1"/>
    <col min="5905" max="5905" width="11.5703125" style="121" customWidth="1"/>
    <col min="5906" max="5906" width="20.85546875" style="121" customWidth="1"/>
    <col min="5907" max="5907" width="8.7109375" style="121" customWidth="1"/>
    <col min="5908" max="5911" width="6.85546875" style="121" customWidth="1"/>
    <col min="5912" max="5912" width="11.28515625" style="121" customWidth="1"/>
    <col min="5913" max="5913" width="20.5703125" style="121" customWidth="1"/>
    <col min="5914" max="5914" width="10.42578125" style="121" customWidth="1"/>
    <col min="5915" max="5918" width="6.85546875" style="121" customWidth="1"/>
    <col min="5919" max="5919" width="9.140625" style="121" customWidth="1"/>
    <col min="5920" max="5920" width="20.5703125" style="121" customWidth="1"/>
    <col min="5921" max="5921" width="10.140625" style="121" customWidth="1"/>
    <col min="5922" max="5925" width="6.85546875" style="121" customWidth="1"/>
    <col min="5926" max="5926" width="11.28515625" style="121" customWidth="1"/>
    <col min="5927" max="5927" width="4" style="121" customWidth="1"/>
    <col min="5928" max="5928" width="6.5703125" style="121" customWidth="1"/>
    <col min="5929" max="5929" width="18.42578125" style="121" customWidth="1"/>
    <col min="5930" max="5930" width="20.42578125" style="121" customWidth="1"/>
    <col min="5931" max="5931" width="14.42578125" style="121" customWidth="1"/>
    <col min="5932" max="5932" width="25.5703125" style="121" customWidth="1"/>
    <col min="5933" max="5933" width="12.42578125" style="121" customWidth="1"/>
    <col min="5934" max="5934" width="19.85546875" style="121" customWidth="1"/>
    <col min="5935" max="5935" width="17.140625" style="121" customWidth="1"/>
    <col min="5936" max="5936" width="4.7109375" style="121" customWidth="1"/>
    <col min="5937" max="5937" width="4.28515625" style="121" customWidth="1"/>
    <col min="5938" max="5938" width="4.42578125" style="121" customWidth="1"/>
    <col min="5939" max="5939" width="5.140625" style="121" customWidth="1"/>
    <col min="5940" max="5940" width="5.7109375" style="121" customWidth="1"/>
    <col min="5941" max="5941" width="6.28515625" style="121" customWidth="1"/>
    <col min="5942" max="5942" width="6.5703125" style="121" customWidth="1"/>
    <col min="5943" max="5943" width="6.28515625" style="121" customWidth="1"/>
    <col min="5944" max="5945" width="5.7109375" style="121" customWidth="1"/>
    <col min="5946" max="5946" width="14.7109375" style="121" customWidth="1"/>
    <col min="5947" max="5956" width="5.7109375" style="121" customWidth="1"/>
    <col min="5957" max="6109" width="9.140625" style="121"/>
    <col min="6110" max="6110" width="13.28515625" style="121" customWidth="1"/>
    <col min="6111" max="6111" width="36" style="121" customWidth="1"/>
    <col min="6112" max="6112" width="15.85546875" style="121" customWidth="1"/>
    <col min="6113" max="6113" width="20.5703125" style="121" customWidth="1"/>
    <col min="6114" max="6114" width="7" style="121" customWidth="1"/>
    <col min="6115" max="6119" width="6.85546875" style="121" customWidth="1"/>
    <col min="6120" max="6120" width="27.42578125" style="121" customWidth="1"/>
    <col min="6121" max="6126" width="6.85546875" style="121" customWidth="1"/>
    <col min="6127" max="6127" width="20.5703125" style="121" customWidth="1"/>
    <col min="6128" max="6133" width="6.85546875" style="121" customWidth="1"/>
    <col min="6134" max="6134" width="18.85546875" style="121" customWidth="1"/>
    <col min="6135" max="6140" width="6.85546875" style="121" customWidth="1"/>
    <col min="6141" max="6141" width="20.5703125" style="121" customWidth="1"/>
    <col min="6142" max="6147" width="6.85546875" style="121" customWidth="1"/>
    <col min="6148" max="6148" width="17.85546875" style="121" customWidth="1"/>
    <col min="6149" max="6154" width="6.85546875" style="121" customWidth="1"/>
    <col min="6155" max="6155" width="20.5703125" style="121" customWidth="1"/>
    <col min="6156" max="6156" width="10.42578125" style="121" customWidth="1"/>
    <col min="6157" max="6160" width="6.85546875" style="121" customWidth="1"/>
    <col min="6161" max="6161" width="11.5703125" style="121" customWidth="1"/>
    <col min="6162" max="6162" width="20.85546875" style="121" customWidth="1"/>
    <col min="6163" max="6163" width="8.7109375" style="121" customWidth="1"/>
    <col min="6164" max="6167" width="6.85546875" style="121" customWidth="1"/>
    <col min="6168" max="6168" width="11.28515625" style="121" customWidth="1"/>
    <col min="6169" max="6169" width="20.5703125" style="121" customWidth="1"/>
    <col min="6170" max="6170" width="10.42578125" style="121" customWidth="1"/>
    <col min="6171" max="6174" width="6.85546875" style="121" customWidth="1"/>
    <col min="6175" max="6175" width="9.140625" style="121" customWidth="1"/>
    <col min="6176" max="6176" width="20.5703125" style="121" customWidth="1"/>
    <col min="6177" max="6177" width="10.140625" style="121" customWidth="1"/>
    <col min="6178" max="6181" width="6.85546875" style="121" customWidth="1"/>
    <col min="6182" max="6182" width="11.28515625" style="121" customWidth="1"/>
    <col min="6183" max="6183" width="4" style="121" customWidth="1"/>
    <col min="6184" max="6184" width="6.5703125" style="121" customWidth="1"/>
    <col min="6185" max="6185" width="18.42578125" style="121" customWidth="1"/>
    <col min="6186" max="6186" width="20.42578125" style="121" customWidth="1"/>
    <col min="6187" max="6187" width="14.42578125" style="121" customWidth="1"/>
    <col min="6188" max="6188" width="25.5703125" style="121" customWidth="1"/>
    <col min="6189" max="6189" width="12.42578125" style="121" customWidth="1"/>
    <col min="6190" max="6190" width="19.85546875" style="121" customWidth="1"/>
    <col min="6191" max="6191" width="17.140625" style="121" customWidth="1"/>
    <col min="6192" max="6192" width="4.7109375" style="121" customWidth="1"/>
    <col min="6193" max="6193" width="4.28515625" style="121" customWidth="1"/>
    <col min="6194" max="6194" width="4.42578125" style="121" customWidth="1"/>
    <col min="6195" max="6195" width="5.140625" style="121" customWidth="1"/>
    <col min="6196" max="6196" width="5.7109375" style="121" customWidth="1"/>
    <col min="6197" max="6197" width="6.28515625" style="121" customWidth="1"/>
    <col min="6198" max="6198" width="6.5703125" style="121" customWidth="1"/>
    <col min="6199" max="6199" width="6.28515625" style="121" customWidth="1"/>
    <col min="6200" max="6201" width="5.7109375" style="121" customWidth="1"/>
    <col min="6202" max="6202" width="14.7109375" style="121" customWidth="1"/>
    <col min="6203" max="6212" width="5.7109375" style="121" customWidth="1"/>
    <col min="6213" max="6365" width="9.140625" style="121"/>
    <col min="6366" max="6366" width="13.28515625" style="121" customWidth="1"/>
    <col min="6367" max="6367" width="36" style="121" customWidth="1"/>
    <col min="6368" max="6368" width="15.85546875" style="121" customWidth="1"/>
    <col min="6369" max="6369" width="20.5703125" style="121" customWidth="1"/>
    <col min="6370" max="6370" width="7" style="121" customWidth="1"/>
    <col min="6371" max="6375" width="6.85546875" style="121" customWidth="1"/>
    <col min="6376" max="6376" width="27.42578125" style="121" customWidth="1"/>
    <col min="6377" max="6382" width="6.85546875" style="121" customWidth="1"/>
    <col min="6383" max="6383" width="20.5703125" style="121" customWidth="1"/>
    <col min="6384" max="6389" width="6.85546875" style="121" customWidth="1"/>
    <col min="6390" max="6390" width="18.85546875" style="121" customWidth="1"/>
    <col min="6391" max="6396" width="6.85546875" style="121" customWidth="1"/>
    <col min="6397" max="6397" width="20.5703125" style="121" customWidth="1"/>
    <col min="6398" max="6403" width="6.85546875" style="121" customWidth="1"/>
    <col min="6404" max="6404" width="17.85546875" style="121" customWidth="1"/>
    <col min="6405" max="6410" width="6.85546875" style="121" customWidth="1"/>
    <col min="6411" max="6411" width="20.5703125" style="121" customWidth="1"/>
    <col min="6412" max="6412" width="10.42578125" style="121" customWidth="1"/>
    <col min="6413" max="6416" width="6.85546875" style="121" customWidth="1"/>
    <col min="6417" max="6417" width="11.5703125" style="121" customWidth="1"/>
    <col min="6418" max="6418" width="20.85546875" style="121" customWidth="1"/>
    <col min="6419" max="6419" width="8.7109375" style="121" customWidth="1"/>
    <col min="6420" max="6423" width="6.85546875" style="121" customWidth="1"/>
    <col min="6424" max="6424" width="11.28515625" style="121" customWidth="1"/>
    <col min="6425" max="6425" width="20.5703125" style="121" customWidth="1"/>
    <col min="6426" max="6426" width="10.42578125" style="121" customWidth="1"/>
    <col min="6427" max="6430" width="6.85546875" style="121" customWidth="1"/>
    <col min="6431" max="6431" width="9.140625" style="121" customWidth="1"/>
    <col min="6432" max="6432" width="20.5703125" style="121" customWidth="1"/>
    <col min="6433" max="6433" width="10.140625" style="121" customWidth="1"/>
    <col min="6434" max="6437" width="6.85546875" style="121" customWidth="1"/>
    <col min="6438" max="6438" width="11.28515625" style="121" customWidth="1"/>
    <col min="6439" max="6439" width="4" style="121" customWidth="1"/>
    <col min="6440" max="6440" width="6.5703125" style="121" customWidth="1"/>
    <col min="6441" max="6441" width="18.42578125" style="121" customWidth="1"/>
    <col min="6442" max="6442" width="20.42578125" style="121" customWidth="1"/>
    <col min="6443" max="6443" width="14.42578125" style="121" customWidth="1"/>
    <col min="6444" max="6444" width="25.5703125" style="121" customWidth="1"/>
    <col min="6445" max="6445" width="12.42578125" style="121" customWidth="1"/>
    <col min="6446" max="6446" width="19.85546875" style="121" customWidth="1"/>
    <col min="6447" max="6447" width="17.140625" style="121" customWidth="1"/>
    <col min="6448" max="6448" width="4.7109375" style="121" customWidth="1"/>
    <col min="6449" max="6449" width="4.28515625" style="121" customWidth="1"/>
    <col min="6450" max="6450" width="4.42578125" style="121" customWidth="1"/>
    <col min="6451" max="6451" width="5.140625" style="121" customWidth="1"/>
    <col min="6452" max="6452" width="5.7109375" style="121" customWidth="1"/>
    <col min="6453" max="6453" width="6.28515625" style="121" customWidth="1"/>
    <col min="6454" max="6454" width="6.5703125" style="121" customWidth="1"/>
    <col min="6455" max="6455" width="6.28515625" style="121" customWidth="1"/>
    <col min="6456" max="6457" width="5.7109375" style="121" customWidth="1"/>
    <col min="6458" max="6458" width="14.7109375" style="121" customWidth="1"/>
    <col min="6459" max="6468" width="5.7109375" style="121" customWidth="1"/>
    <col min="6469" max="6621" width="9.140625" style="121"/>
    <col min="6622" max="6622" width="13.28515625" style="121" customWidth="1"/>
    <col min="6623" max="6623" width="36" style="121" customWidth="1"/>
    <col min="6624" max="6624" width="15.85546875" style="121" customWidth="1"/>
    <col min="6625" max="6625" width="20.5703125" style="121" customWidth="1"/>
    <col min="6626" max="6626" width="7" style="121" customWidth="1"/>
    <col min="6627" max="6631" width="6.85546875" style="121" customWidth="1"/>
    <col min="6632" max="6632" width="27.42578125" style="121" customWidth="1"/>
    <col min="6633" max="6638" width="6.85546875" style="121" customWidth="1"/>
    <col min="6639" max="6639" width="20.5703125" style="121" customWidth="1"/>
    <col min="6640" max="6645" width="6.85546875" style="121" customWidth="1"/>
    <col min="6646" max="6646" width="18.85546875" style="121" customWidth="1"/>
    <col min="6647" max="6652" width="6.85546875" style="121" customWidth="1"/>
    <col min="6653" max="6653" width="20.5703125" style="121" customWidth="1"/>
    <col min="6654" max="6659" width="6.85546875" style="121" customWidth="1"/>
    <col min="6660" max="6660" width="17.85546875" style="121" customWidth="1"/>
    <col min="6661" max="6666" width="6.85546875" style="121" customWidth="1"/>
    <col min="6667" max="6667" width="20.5703125" style="121" customWidth="1"/>
    <col min="6668" max="6668" width="10.42578125" style="121" customWidth="1"/>
    <col min="6669" max="6672" width="6.85546875" style="121" customWidth="1"/>
    <col min="6673" max="6673" width="11.5703125" style="121" customWidth="1"/>
    <col min="6674" max="6674" width="20.85546875" style="121" customWidth="1"/>
    <col min="6675" max="6675" width="8.7109375" style="121" customWidth="1"/>
    <col min="6676" max="6679" width="6.85546875" style="121" customWidth="1"/>
    <col min="6680" max="6680" width="11.28515625" style="121" customWidth="1"/>
    <col min="6681" max="6681" width="20.5703125" style="121" customWidth="1"/>
    <col min="6682" max="6682" width="10.42578125" style="121" customWidth="1"/>
    <col min="6683" max="6686" width="6.85546875" style="121" customWidth="1"/>
    <col min="6687" max="6687" width="9.140625" style="121" customWidth="1"/>
    <col min="6688" max="6688" width="20.5703125" style="121" customWidth="1"/>
    <col min="6689" max="6689" width="10.140625" style="121" customWidth="1"/>
    <col min="6690" max="6693" width="6.85546875" style="121" customWidth="1"/>
    <col min="6694" max="6694" width="11.28515625" style="121" customWidth="1"/>
    <col min="6695" max="6695" width="4" style="121" customWidth="1"/>
    <col min="6696" max="6696" width="6.5703125" style="121" customWidth="1"/>
    <col min="6697" max="6697" width="18.42578125" style="121" customWidth="1"/>
    <col min="6698" max="6698" width="20.42578125" style="121" customWidth="1"/>
    <col min="6699" max="6699" width="14.42578125" style="121" customWidth="1"/>
    <col min="6700" max="6700" width="25.5703125" style="121" customWidth="1"/>
    <col min="6701" max="6701" width="12.42578125" style="121" customWidth="1"/>
    <col min="6702" max="6702" width="19.85546875" style="121" customWidth="1"/>
    <col min="6703" max="6703" width="17.140625" style="121" customWidth="1"/>
    <col min="6704" max="6704" width="4.7109375" style="121" customWidth="1"/>
    <col min="6705" max="6705" width="4.28515625" style="121" customWidth="1"/>
    <col min="6706" max="6706" width="4.42578125" style="121" customWidth="1"/>
    <col min="6707" max="6707" width="5.140625" style="121" customWidth="1"/>
    <col min="6708" max="6708" width="5.7109375" style="121" customWidth="1"/>
    <col min="6709" max="6709" width="6.28515625" style="121" customWidth="1"/>
    <col min="6710" max="6710" width="6.5703125" style="121" customWidth="1"/>
    <col min="6711" max="6711" width="6.28515625" style="121" customWidth="1"/>
    <col min="6712" max="6713" width="5.7109375" style="121" customWidth="1"/>
    <col min="6714" max="6714" width="14.7109375" style="121" customWidth="1"/>
    <col min="6715" max="6724" width="5.7109375" style="121" customWidth="1"/>
    <col min="6725" max="6877" width="9.140625" style="121"/>
    <col min="6878" max="6878" width="13.28515625" style="121" customWidth="1"/>
    <col min="6879" max="6879" width="36" style="121" customWidth="1"/>
    <col min="6880" max="6880" width="15.85546875" style="121" customWidth="1"/>
    <col min="6881" max="6881" width="20.5703125" style="121" customWidth="1"/>
    <col min="6882" max="6882" width="7" style="121" customWidth="1"/>
    <col min="6883" max="6887" width="6.85546875" style="121" customWidth="1"/>
    <col min="6888" max="6888" width="27.42578125" style="121" customWidth="1"/>
    <col min="6889" max="6894" width="6.85546875" style="121" customWidth="1"/>
    <col min="6895" max="6895" width="20.5703125" style="121" customWidth="1"/>
    <col min="6896" max="6901" width="6.85546875" style="121" customWidth="1"/>
    <col min="6902" max="6902" width="18.85546875" style="121" customWidth="1"/>
    <col min="6903" max="6908" width="6.85546875" style="121" customWidth="1"/>
    <col min="6909" max="6909" width="20.5703125" style="121" customWidth="1"/>
    <col min="6910" max="6915" width="6.85546875" style="121" customWidth="1"/>
    <col min="6916" max="6916" width="17.85546875" style="121" customWidth="1"/>
    <col min="6917" max="6922" width="6.85546875" style="121" customWidth="1"/>
    <col min="6923" max="6923" width="20.5703125" style="121" customWidth="1"/>
    <col min="6924" max="6924" width="10.42578125" style="121" customWidth="1"/>
    <col min="6925" max="6928" width="6.85546875" style="121" customWidth="1"/>
    <col min="6929" max="6929" width="11.5703125" style="121" customWidth="1"/>
    <col min="6930" max="6930" width="20.85546875" style="121" customWidth="1"/>
    <col min="6931" max="6931" width="8.7109375" style="121" customWidth="1"/>
    <col min="6932" max="6935" width="6.85546875" style="121" customWidth="1"/>
    <col min="6936" max="6936" width="11.28515625" style="121" customWidth="1"/>
    <col min="6937" max="6937" width="20.5703125" style="121" customWidth="1"/>
    <col min="6938" max="6938" width="10.42578125" style="121" customWidth="1"/>
    <col min="6939" max="6942" width="6.85546875" style="121" customWidth="1"/>
    <col min="6943" max="6943" width="9.140625" style="121" customWidth="1"/>
    <col min="6944" max="6944" width="20.5703125" style="121" customWidth="1"/>
    <col min="6945" max="6945" width="10.140625" style="121" customWidth="1"/>
    <col min="6946" max="6949" width="6.85546875" style="121" customWidth="1"/>
    <col min="6950" max="6950" width="11.28515625" style="121" customWidth="1"/>
    <col min="6951" max="6951" width="4" style="121" customWidth="1"/>
    <col min="6952" max="6952" width="6.5703125" style="121" customWidth="1"/>
    <col min="6953" max="6953" width="18.42578125" style="121" customWidth="1"/>
    <col min="6954" max="6954" width="20.42578125" style="121" customWidth="1"/>
    <col min="6955" max="6955" width="14.42578125" style="121" customWidth="1"/>
    <col min="6956" max="6956" width="25.5703125" style="121" customWidth="1"/>
    <col min="6957" max="6957" width="12.42578125" style="121" customWidth="1"/>
    <col min="6958" max="6958" width="19.85546875" style="121" customWidth="1"/>
    <col min="6959" max="6959" width="17.140625" style="121" customWidth="1"/>
    <col min="6960" max="6960" width="4.7109375" style="121" customWidth="1"/>
    <col min="6961" max="6961" width="4.28515625" style="121" customWidth="1"/>
    <col min="6962" max="6962" width="4.42578125" style="121" customWidth="1"/>
    <col min="6963" max="6963" width="5.140625" style="121" customWidth="1"/>
    <col min="6964" max="6964" width="5.7109375" style="121" customWidth="1"/>
    <col min="6965" max="6965" width="6.28515625" style="121" customWidth="1"/>
    <col min="6966" max="6966" width="6.5703125" style="121" customWidth="1"/>
    <col min="6967" max="6967" width="6.28515625" style="121" customWidth="1"/>
    <col min="6968" max="6969" width="5.7109375" style="121" customWidth="1"/>
    <col min="6970" max="6970" width="14.7109375" style="121" customWidth="1"/>
    <col min="6971" max="6980" width="5.7109375" style="121" customWidth="1"/>
    <col min="6981" max="7133" width="9.140625" style="121"/>
    <col min="7134" max="7134" width="13.28515625" style="121" customWidth="1"/>
    <col min="7135" max="7135" width="36" style="121" customWidth="1"/>
    <col min="7136" max="7136" width="15.85546875" style="121" customWidth="1"/>
    <col min="7137" max="7137" width="20.5703125" style="121" customWidth="1"/>
    <col min="7138" max="7138" width="7" style="121" customWidth="1"/>
    <col min="7139" max="7143" width="6.85546875" style="121" customWidth="1"/>
    <col min="7144" max="7144" width="27.42578125" style="121" customWidth="1"/>
    <col min="7145" max="7150" width="6.85546875" style="121" customWidth="1"/>
    <col min="7151" max="7151" width="20.5703125" style="121" customWidth="1"/>
    <col min="7152" max="7157" width="6.85546875" style="121" customWidth="1"/>
    <col min="7158" max="7158" width="18.85546875" style="121" customWidth="1"/>
    <col min="7159" max="7164" width="6.85546875" style="121" customWidth="1"/>
    <col min="7165" max="7165" width="20.5703125" style="121" customWidth="1"/>
    <col min="7166" max="7171" width="6.85546875" style="121" customWidth="1"/>
    <col min="7172" max="7172" width="17.85546875" style="121" customWidth="1"/>
    <col min="7173" max="7178" width="6.85546875" style="121" customWidth="1"/>
    <col min="7179" max="7179" width="20.5703125" style="121" customWidth="1"/>
    <col min="7180" max="7180" width="10.42578125" style="121" customWidth="1"/>
    <col min="7181" max="7184" width="6.85546875" style="121" customWidth="1"/>
    <col min="7185" max="7185" width="11.5703125" style="121" customWidth="1"/>
    <col min="7186" max="7186" width="20.85546875" style="121" customWidth="1"/>
    <col min="7187" max="7187" width="8.7109375" style="121" customWidth="1"/>
    <col min="7188" max="7191" width="6.85546875" style="121" customWidth="1"/>
    <col min="7192" max="7192" width="11.28515625" style="121" customWidth="1"/>
    <col min="7193" max="7193" width="20.5703125" style="121" customWidth="1"/>
    <col min="7194" max="7194" width="10.42578125" style="121" customWidth="1"/>
    <col min="7195" max="7198" width="6.85546875" style="121" customWidth="1"/>
    <col min="7199" max="7199" width="9.140625" style="121" customWidth="1"/>
    <col min="7200" max="7200" width="20.5703125" style="121" customWidth="1"/>
    <col min="7201" max="7201" width="10.140625" style="121" customWidth="1"/>
    <col min="7202" max="7205" width="6.85546875" style="121" customWidth="1"/>
    <col min="7206" max="7206" width="11.28515625" style="121" customWidth="1"/>
    <col min="7207" max="7207" width="4" style="121" customWidth="1"/>
    <col min="7208" max="7208" width="6.5703125" style="121" customWidth="1"/>
    <col min="7209" max="7209" width="18.42578125" style="121" customWidth="1"/>
    <col min="7210" max="7210" width="20.42578125" style="121" customWidth="1"/>
    <col min="7211" max="7211" width="14.42578125" style="121" customWidth="1"/>
    <col min="7212" max="7212" width="25.5703125" style="121" customWidth="1"/>
    <col min="7213" max="7213" width="12.42578125" style="121" customWidth="1"/>
    <col min="7214" max="7214" width="19.85546875" style="121" customWidth="1"/>
    <col min="7215" max="7215" width="17.140625" style="121" customWidth="1"/>
    <col min="7216" max="7216" width="4.7109375" style="121" customWidth="1"/>
    <col min="7217" max="7217" width="4.28515625" style="121" customWidth="1"/>
    <col min="7218" max="7218" width="4.42578125" style="121" customWidth="1"/>
    <col min="7219" max="7219" width="5.140625" style="121" customWidth="1"/>
    <col min="7220" max="7220" width="5.7109375" style="121" customWidth="1"/>
    <col min="7221" max="7221" width="6.28515625" style="121" customWidth="1"/>
    <col min="7222" max="7222" width="6.5703125" style="121" customWidth="1"/>
    <col min="7223" max="7223" width="6.28515625" style="121" customWidth="1"/>
    <col min="7224" max="7225" width="5.7109375" style="121" customWidth="1"/>
    <col min="7226" max="7226" width="14.7109375" style="121" customWidth="1"/>
    <col min="7227" max="7236" width="5.7109375" style="121" customWidth="1"/>
    <col min="7237" max="7389" width="9.140625" style="121"/>
    <col min="7390" max="7390" width="13.28515625" style="121" customWidth="1"/>
    <col min="7391" max="7391" width="36" style="121" customWidth="1"/>
    <col min="7392" max="7392" width="15.85546875" style="121" customWidth="1"/>
    <col min="7393" max="7393" width="20.5703125" style="121" customWidth="1"/>
    <col min="7394" max="7394" width="7" style="121" customWidth="1"/>
    <col min="7395" max="7399" width="6.85546875" style="121" customWidth="1"/>
    <col min="7400" max="7400" width="27.42578125" style="121" customWidth="1"/>
    <col min="7401" max="7406" width="6.85546875" style="121" customWidth="1"/>
    <col min="7407" max="7407" width="20.5703125" style="121" customWidth="1"/>
    <col min="7408" max="7413" width="6.85546875" style="121" customWidth="1"/>
    <col min="7414" max="7414" width="18.85546875" style="121" customWidth="1"/>
    <col min="7415" max="7420" width="6.85546875" style="121" customWidth="1"/>
    <col min="7421" max="7421" width="20.5703125" style="121" customWidth="1"/>
    <col min="7422" max="7427" width="6.85546875" style="121" customWidth="1"/>
    <col min="7428" max="7428" width="17.85546875" style="121" customWidth="1"/>
    <col min="7429" max="7434" width="6.85546875" style="121" customWidth="1"/>
    <col min="7435" max="7435" width="20.5703125" style="121" customWidth="1"/>
    <col min="7436" max="7436" width="10.42578125" style="121" customWidth="1"/>
    <col min="7437" max="7440" width="6.85546875" style="121" customWidth="1"/>
    <col min="7441" max="7441" width="11.5703125" style="121" customWidth="1"/>
    <col min="7442" max="7442" width="20.85546875" style="121" customWidth="1"/>
    <col min="7443" max="7443" width="8.7109375" style="121" customWidth="1"/>
    <col min="7444" max="7447" width="6.85546875" style="121" customWidth="1"/>
    <col min="7448" max="7448" width="11.28515625" style="121" customWidth="1"/>
    <col min="7449" max="7449" width="20.5703125" style="121" customWidth="1"/>
    <col min="7450" max="7450" width="10.42578125" style="121" customWidth="1"/>
    <col min="7451" max="7454" width="6.85546875" style="121" customWidth="1"/>
    <col min="7455" max="7455" width="9.140625" style="121" customWidth="1"/>
    <col min="7456" max="7456" width="20.5703125" style="121" customWidth="1"/>
    <col min="7457" max="7457" width="10.140625" style="121" customWidth="1"/>
    <col min="7458" max="7461" width="6.85546875" style="121" customWidth="1"/>
    <col min="7462" max="7462" width="11.28515625" style="121" customWidth="1"/>
    <col min="7463" max="7463" width="4" style="121" customWidth="1"/>
    <col min="7464" max="7464" width="6.5703125" style="121" customWidth="1"/>
    <col min="7465" max="7465" width="18.42578125" style="121" customWidth="1"/>
    <col min="7466" max="7466" width="20.42578125" style="121" customWidth="1"/>
    <col min="7467" max="7467" width="14.42578125" style="121" customWidth="1"/>
    <col min="7468" max="7468" width="25.5703125" style="121" customWidth="1"/>
    <col min="7469" max="7469" width="12.42578125" style="121" customWidth="1"/>
    <col min="7470" max="7470" width="19.85546875" style="121" customWidth="1"/>
    <col min="7471" max="7471" width="17.140625" style="121" customWidth="1"/>
    <col min="7472" max="7472" width="4.7109375" style="121" customWidth="1"/>
    <col min="7473" max="7473" width="4.28515625" style="121" customWidth="1"/>
    <col min="7474" max="7474" width="4.42578125" style="121" customWidth="1"/>
    <col min="7475" max="7475" width="5.140625" style="121" customWidth="1"/>
    <col min="7476" max="7476" width="5.7109375" style="121" customWidth="1"/>
    <col min="7477" max="7477" width="6.28515625" style="121" customWidth="1"/>
    <col min="7478" max="7478" width="6.5703125" style="121" customWidth="1"/>
    <col min="7479" max="7479" width="6.28515625" style="121" customWidth="1"/>
    <col min="7480" max="7481" width="5.7109375" style="121" customWidth="1"/>
    <col min="7482" max="7482" width="14.7109375" style="121" customWidth="1"/>
    <col min="7483" max="7492" width="5.7109375" style="121" customWidth="1"/>
    <col min="7493" max="7645" width="9.140625" style="121"/>
    <col min="7646" max="7646" width="13.28515625" style="121" customWidth="1"/>
    <col min="7647" max="7647" width="36" style="121" customWidth="1"/>
    <col min="7648" max="7648" width="15.85546875" style="121" customWidth="1"/>
    <col min="7649" max="7649" width="20.5703125" style="121" customWidth="1"/>
    <col min="7650" max="7650" width="7" style="121" customWidth="1"/>
    <col min="7651" max="7655" width="6.85546875" style="121" customWidth="1"/>
    <col min="7656" max="7656" width="27.42578125" style="121" customWidth="1"/>
    <col min="7657" max="7662" width="6.85546875" style="121" customWidth="1"/>
    <col min="7663" max="7663" width="20.5703125" style="121" customWidth="1"/>
    <col min="7664" max="7669" width="6.85546875" style="121" customWidth="1"/>
    <col min="7670" max="7670" width="18.85546875" style="121" customWidth="1"/>
    <col min="7671" max="7676" width="6.85546875" style="121" customWidth="1"/>
    <col min="7677" max="7677" width="20.5703125" style="121" customWidth="1"/>
    <col min="7678" max="7683" width="6.85546875" style="121" customWidth="1"/>
    <col min="7684" max="7684" width="17.85546875" style="121" customWidth="1"/>
    <col min="7685" max="7690" width="6.85546875" style="121" customWidth="1"/>
    <col min="7691" max="7691" width="20.5703125" style="121" customWidth="1"/>
    <col min="7692" max="7692" width="10.42578125" style="121" customWidth="1"/>
    <col min="7693" max="7696" width="6.85546875" style="121" customWidth="1"/>
    <col min="7697" max="7697" width="11.5703125" style="121" customWidth="1"/>
    <col min="7698" max="7698" width="20.85546875" style="121" customWidth="1"/>
    <col min="7699" max="7699" width="8.7109375" style="121" customWidth="1"/>
    <col min="7700" max="7703" width="6.85546875" style="121" customWidth="1"/>
    <col min="7704" max="7704" width="11.28515625" style="121" customWidth="1"/>
    <col min="7705" max="7705" width="20.5703125" style="121" customWidth="1"/>
    <col min="7706" max="7706" width="10.42578125" style="121" customWidth="1"/>
    <col min="7707" max="7710" width="6.85546875" style="121" customWidth="1"/>
    <col min="7711" max="7711" width="9.140625" style="121" customWidth="1"/>
    <col min="7712" max="7712" width="20.5703125" style="121" customWidth="1"/>
    <col min="7713" max="7713" width="10.140625" style="121" customWidth="1"/>
    <col min="7714" max="7717" width="6.85546875" style="121" customWidth="1"/>
    <col min="7718" max="7718" width="11.28515625" style="121" customWidth="1"/>
    <col min="7719" max="7719" width="4" style="121" customWidth="1"/>
    <col min="7720" max="7720" width="6.5703125" style="121" customWidth="1"/>
    <col min="7721" max="7721" width="18.42578125" style="121" customWidth="1"/>
    <col min="7722" max="7722" width="20.42578125" style="121" customWidth="1"/>
    <col min="7723" max="7723" width="14.42578125" style="121" customWidth="1"/>
    <col min="7724" max="7724" width="25.5703125" style="121" customWidth="1"/>
    <col min="7725" max="7725" width="12.42578125" style="121" customWidth="1"/>
    <col min="7726" max="7726" width="19.85546875" style="121" customWidth="1"/>
    <col min="7727" max="7727" width="17.140625" style="121" customWidth="1"/>
    <col min="7728" max="7728" width="4.7109375" style="121" customWidth="1"/>
    <col min="7729" max="7729" width="4.28515625" style="121" customWidth="1"/>
    <col min="7730" max="7730" width="4.42578125" style="121" customWidth="1"/>
    <col min="7731" max="7731" width="5.140625" style="121" customWidth="1"/>
    <col min="7732" max="7732" width="5.7109375" style="121" customWidth="1"/>
    <col min="7733" max="7733" width="6.28515625" style="121" customWidth="1"/>
    <col min="7734" max="7734" width="6.5703125" style="121" customWidth="1"/>
    <col min="7735" max="7735" width="6.28515625" style="121" customWidth="1"/>
    <col min="7736" max="7737" width="5.7109375" style="121" customWidth="1"/>
    <col min="7738" max="7738" width="14.7109375" style="121" customWidth="1"/>
    <col min="7739" max="7748" width="5.7109375" style="121" customWidth="1"/>
    <col min="7749" max="7901" width="9.140625" style="121"/>
    <col min="7902" max="7902" width="13.28515625" style="121" customWidth="1"/>
    <col min="7903" max="7903" width="36" style="121" customWidth="1"/>
    <col min="7904" max="7904" width="15.85546875" style="121" customWidth="1"/>
    <col min="7905" max="7905" width="20.5703125" style="121" customWidth="1"/>
    <col min="7906" max="7906" width="7" style="121" customWidth="1"/>
    <col min="7907" max="7911" width="6.85546875" style="121" customWidth="1"/>
    <col min="7912" max="7912" width="27.42578125" style="121" customWidth="1"/>
    <col min="7913" max="7918" width="6.85546875" style="121" customWidth="1"/>
    <col min="7919" max="7919" width="20.5703125" style="121" customWidth="1"/>
    <col min="7920" max="7925" width="6.85546875" style="121" customWidth="1"/>
    <col min="7926" max="7926" width="18.85546875" style="121" customWidth="1"/>
    <col min="7927" max="7932" width="6.85546875" style="121" customWidth="1"/>
    <col min="7933" max="7933" width="20.5703125" style="121" customWidth="1"/>
    <col min="7934" max="7939" width="6.85546875" style="121" customWidth="1"/>
    <col min="7940" max="7940" width="17.85546875" style="121" customWidth="1"/>
    <col min="7941" max="7946" width="6.85546875" style="121" customWidth="1"/>
    <col min="7947" max="7947" width="20.5703125" style="121" customWidth="1"/>
    <col min="7948" max="7948" width="10.42578125" style="121" customWidth="1"/>
    <col min="7949" max="7952" width="6.85546875" style="121" customWidth="1"/>
    <col min="7953" max="7953" width="11.5703125" style="121" customWidth="1"/>
    <col min="7954" max="7954" width="20.85546875" style="121" customWidth="1"/>
    <col min="7955" max="7955" width="8.7109375" style="121" customWidth="1"/>
    <col min="7956" max="7959" width="6.85546875" style="121" customWidth="1"/>
    <col min="7960" max="7960" width="11.28515625" style="121" customWidth="1"/>
    <col min="7961" max="7961" width="20.5703125" style="121" customWidth="1"/>
    <col min="7962" max="7962" width="10.42578125" style="121" customWidth="1"/>
    <col min="7963" max="7966" width="6.85546875" style="121" customWidth="1"/>
    <col min="7967" max="7967" width="9.140625" style="121" customWidth="1"/>
    <col min="7968" max="7968" width="20.5703125" style="121" customWidth="1"/>
    <col min="7969" max="7969" width="10.140625" style="121" customWidth="1"/>
    <col min="7970" max="7973" width="6.85546875" style="121" customWidth="1"/>
    <col min="7974" max="7974" width="11.28515625" style="121" customWidth="1"/>
    <col min="7975" max="7975" width="4" style="121" customWidth="1"/>
    <col min="7976" max="7976" width="6.5703125" style="121" customWidth="1"/>
    <col min="7977" max="7977" width="18.42578125" style="121" customWidth="1"/>
    <col min="7978" max="7978" width="20.42578125" style="121" customWidth="1"/>
    <col min="7979" max="7979" width="14.42578125" style="121" customWidth="1"/>
    <col min="7980" max="7980" width="25.5703125" style="121" customWidth="1"/>
    <col min="7981" max="7981" width="12.42578125" style="121" customWidth="1"/>
    <col min="7982" max="7982" width="19.85546875" style="121" customWidth="1"/>
    <col min="7983" max="7983" width="17.140625" style="121" customWidth="1"/>
    <col min="7984" max="7984" width="4.7109375" style="121" customWidth="1"/>
    <col min="7985" max="7985" width="4.28515625" style="121" customWidth="1"/>
    <col min="7986" max="7986" width="4.42578125" style="121" customWidth="1"/>
    <col min="7987" max="7987" width="5.140625" style="121" customWidth="1"/>
    <col min="7988" max="7988" width="5.7109375" style="121" customWidth="1"/>
    <col min="7989" max="7989" width="6.28515625" style="121" customWidth="1"/>
    <col min="7990" max="7990" width="6.5703125" style="121" customWidth="1"/>
    <col min="7991" max="7991" width="6.28515625" style="121" customWidth="1"/>
    <col min="7992" max="7993" width="5.7109375" style="121" customWidth="1"/>
    <col min="7994" max="7994" width="14.7109375" style="121" customWidth="1"/>
    <col min="7995" max="8004" width="5.7109375" style="121" customWidth="1"/>
    <col min="8005" max="8157" width="9.140625" style="121"/>
    <col min="8158" max="8158" width="13.28515625" style="121" customWidth="1"/>
    <col min="8159" max="8159" width="36" style="121" customWidth="1"/>
    <col min="8160" max="8160" width="15.85546875" style="121" customWidth="1"/>
    <col min="8161" max="8161" width="20.5703125" style="121" customWidth="1"/>
    <col min="8162" max="8162" width="7" style="121" customWidth="1"/>
    <col min="8163" max="8167" width="6.85546875" style="121" customWidth="1"/>
    <col min="8168" max="8168" width="27.42578125" style="121" customWidth="1"/>
    <col min="8169" max="8174" width="6.85546875" style="121" customWidth="1"/>
    <col min="8175" max="8175" width="20.5703125" style="121" customWidth="1"/>
    <col min="8176" max="8181" width="6.85546875" style="121" customWidth="1"/>
    <col min="8182" max="8182" width="18.85546875" style="121" customWidth="1"/>
    <col min="8183" max="8188" width="6.85546875" style="121" customWidth="1"/>
    <col min="8189" max="8189" width="20.5703125" style="121" customWidth="1"/>
    <col min="8190" max="8195" width="6.85546875" style="121" customWidth="1"/>
    <col min="8196" max="8196" width="17.85546875" style="121" customWidth="1"/>
    <col min="8197" max="8202" width="6.85546875" style="121" customWidth="1"/>
    <col min="8203" max="8203" width="20.5703125" style="121" customWidth="1"/>
    <col min="8204" max="8204" width="10.42578125" style="121" customWidth="1"/>
    <col min="8205" max="8208" width="6.85546875" style="121" customWidth="1"/>
    <col min="8209" max="8209" width="11.5703125" style="121" customWidth="1"/>
    <col min="8210" max="8210" width="20.85546875" style="121" customWidth="1"/>
    <col min="8211" max="8211" width="8.7109375" style="121" customWidth="1"/>
    <col min="8212" max="8215" width="6.85546875" style="121" customWidth="1"/>
    <col min="8216" max="8216" width="11.28515625" style="121" customWidth="1"/>
    <col min="8217" max="8217" width="20.5703125" style="121" customWidth="1"/>
    <col min="8218" max="8218" width="10.42578125" style="121" customWidth="1"/>
    <col min="8219" max="8222" width="6.85546875" style="121" customWidth="1"/>
    <col min="8223" max="8223" width="9.140625" style="121" customWidth="1"/>
    <col min="8224" max="8224" width="20.5703125" style="121" customWidth="1"/>
    <col min="8225" max="8225" width="10.140625" style="121" customWidth="1"/>
    <col min="8226" max="8229" width="6.85546875" style="121" customWidth="1"/>
    <col min="8230" max="8230" width="11.28515625" style="121" customWidth="1"/>
    <col min="8231" max="8231" width="4" style="121" customWidth="1"/>
    <col min="8232" max="8232" width="6.5703125" style="121" customWidth="1"/>
    <col min="8233" max="8233" width="18.42578125" style="121" customWidth="1"/>
    <col min="8234" max="8234" width="20.42578125" style="121" customWidth="1"/>
    <col min="8235" max="8235" width="14.42578125" style="121" customWidth="1"/>
    <col min="8236" max="8236" width="25.5703125" style="121" customWidth="1"/>
    <col min="8237" max="8237" width="12.42578125" style="121" customWidth="1"/>
    <col min="8238" max="8238" width="19.85546875" style="121" customWidth="1"/>
    <col min="8239" max="8239" width="17.140625" style="121" customWidth="1"/>
    <col min="8240" max="8240" width="4.7109375" style="121" customWidth="1"/>
    <col min="8241" max="8241" width="4.28515625" style="121" customWidth="1"/>
    <col min="8242" max="8242" width="4.42578125" style="121" customWidth="1"/>
    <col min="8243" max="8243" width="5.140625" style="121" customWidth="1"/>
    <col min="8244" max="8244" width="5.7109375" style="121" customWidth="1"/>
    <col min="8245" max="8245" width="6.28515625" style="121" customWidth="1"/>
    <col min="8246" max="8246" width="6.5703125" style="121" customWidth="1"/>
    <col min="8247" max="8247" width="6.28515625" style="121" customWidth="1"/>
    <col min="8248" max="8249" width="5.7109375" style="121" customWidth="1"/>
    <col min="8250" max="8250" width="14.7109375" style="121" customWidth="1"/>
    <col min="8251" max="8260" width="5.7109375" style="121" customWidth="1"/>
    <col min="8261" max="8413" width="9.140625" style="121"/>
    <col min="8414" max="8414" width="13.28515625" style="121" customWidth="1"/>
    <col min="8415" max="8415" width="36" style="121" customWidth="1"/>
    <col min="8416" max="8416" width="15.85546875" style="121" customWidth="1"/>
    <col min="8417" max="8417" width="20.5703125" style="121" customWidth="1"/>
    <col min="8418" max="8418" width="7" style="121" customWidth="1"/>
    <col min="8419" max="8423" width="6.85546875" style="121" customWidth="1"/>
    <col min="8424" max="8424" width="27.42578125" style="121" customWidth="1"/>
    <col min="8425" max="8430" width="6.85546875" style="121" customWidth="1"/>
    <col min="8431" max="8431" width="20.5703125" style="121" customWidth="1"/>
    <col min="8432" max="8437" width="6.85546875" style="121" customWidth="1"/>
    <col min="8438" max="8438" width="18.85546875" style="121" customWidth="1"/>
    <col min="8439" max="8444" width="6.85546875" style="121" customWidth="1"/>
    <col min="8445" max="8445" width="20.5703125" style="121" customWidth="1"/>
    <col min="8446" max="8451" width="6.85546875" style="121" customWidth="1"/>
    <col min="8452" max="8452" width="17.85546875" style="121" customWidth="1"/>
    <col min="8453" max="8458" width="6.85546875" style="121" customWidth="1"/>
    <col min="8459" max="8459" width="20.5703125" style="121" customWidth="1"/>
    <col min="8460" max="8460" width="10.42578125" style="121" customWidth="1"/>
    <col min="8461" max="8464" width="6.85546875" style="121" customWidth="1"/>
    <col min="8465" max="8465" width="11.5703125" style="121" customWidth="1"/>
    <col min="8466" max="8466" width="20.85546875" style="121" customWidth="1"/>
    <col min="8467" max="8467" width="8.7109375" style="121" customWidth="1"/>
    <col min="8468" max="8471" width="6.85546875" style="121" customWidth="1"/>
    <col min="8472" max="8472" width="11.28515625" style="121" customWidth="1"/>
    <col min="8473" max="8473" width="20.5703125" style="121" customWidth="1"/>
    <col min="8474" max="8474" width="10.42578125" style="121" customWidth="1"/>
    <col min="8475" max="8478" width="6.85546875" style="121" customWidth="1"/>
    <col min="8479" max="8479" width="9.140625" style="121" customWidth="1"/>
    <col min="8480" max="8480" width="20.5703125" style="121" customWidth="1"/>
    <col min="8481" max="8481" width="10.140625" style="121" customWidth="1"/>
    <col min="8482" max="8485" width="6.85546875" style="121" customWidth="1"/>
    <col min="8486" max="8486" width="11.28515625" style="121" customWidth="1"/>
    <col min="8487" max="8487" width="4" style="121" customWidth="1"/>
    <col min="8488" max="8488" width="6.5703125" style="121" customWidth="1"/>
    <col min="8489" max="8489" width="18.42578125" style="121" customWidth="1"/>
    <col min="8490" max="8490" width="20.42578125" style="121" customWidth="1"/>
    <col min="8491" max="8491" width="14.42578125" style="121" customWidth="1"/>
    <col min="8492" max="8492" width="25.5703125" style="121" customWidth="1"/>
    <col min="8493" max="8493" width="12.42578125" style="121" customWidth="1"/>
    <col min="8494" max="8494" width="19.85546875" style="121" customWidth="1"/>
    <col min="8495" max="8495" width="17.140625" style="121" customWidth="1"/>
    <col min="8496" max="8496" width="4.7109375" style="121" customWidth="1"/>
    <col min="8497" max="8497" width="4.28515625" style="121" customWidth="1"/>
    <col min="8498" max="8498" width="4.42578125" style="121" customWidth="1"/>
    <col min="8499" max="8499" width="5.140625" style="121" customWidth="1"/>
    <col min="8500" max="8500" width="5.7109375" style="121" customWidth="1"/>
    <col min="8501" max="8501" width="6.28515625" style="121" customWidth="1"/>
    <col min="8502" max="8502" width="6.5703125" style="121" customWidth="1"/>
    <col min="8503" max="8503" width="6.28515625" style="121" customWidth="1"/>
    <col min="8504" max="8505" width="5.7109375" style="121" customWidth="1"/>
    <col min="8506" max="8506" width="14.7109375" style="121" customWidth="1"/>
    <col min="8507" max="8516" width="5.7109375" style="121" customWidth="1"/>
    <col min="8517" max="8669" width="9.140625" style="121"/>
    <col min="8670" max="8670" width="13.28515625" style="121" customWidth="1"/>
    <col min="8671" max="8671" width="36" style="121" customWidth="1"/>
    <col min="8672" max="8672" width="15.85546875" style="121" customWidth="1"/>
    <col min="8673" max="8673" width="20.5703125" style="121" customWidth="1"/>
    <col min="8674" max="8674" width="7" style="121" customWidth="1"/>
    <col min="8675" max="8679" width="6.85546875" style="121" customWidth="1"/>
    <col min="8680" max="8680" width="27.42578125" style="121" customWidth="1"/>
    <col min="8681" max="8686" width="6.85546875" style="121" customWidth="1"/>
    <col min="8687" max="8687" width="20.5703125" style="121" customWidth="1"/>
    <col min="8688" max="8693" width="6.85546875" style="121" customWidth="1"/>
    <col min="8694" max="8694" width="18.85546875" style="121" customWidth="1"/>
    <col min="8695" max="8700" width="6.85546875" style="121" customWidth="1"/>
    <col min="8701" max="8701" width="20.5703125" style="121" customWidth="1"/>
    <col min="8702" max="8707" width="6.85546875" style="121" customWidth="1"/>
    <col min="8708" max="8708" width="17.85546875" style="121" customWidth="1"/>
    <col min="8709" max="8714" width="6.85546875" style="121" customWidth="1"/>
    <col min="8715" max="8715" width="20.5703125" style="121" customWidth="1"/>
    <col min="8716" max="8716" width="10.42578125" style="121" customWidth="1"/>
    <col min="8717" max="8720" width="6.85546875" style="121" customWidth="1"/>
    <col min="8721" max="8721" width="11.5703125" style="121" customWidth="1"/>
    <col min="8722" max="8722" width="20.85546875" style="121" customWidth="1"/>
    <col min="8723" max="8723" width="8.7109375" style="121" customWidth="1"/>
    <col min="8724" max="8727" width="6.85546875" style="121" customWidth="1"/>
    <col min="8728" max="8728" width="11.28515625" style="121" customWidth="1"/>
    <col min="8729" max="8729" width="20.5703125" style="121" customWidth="1"/>
    <col min="8730" max="8730" width="10.42578125" style="121" customWidth="1"/>
    <col min="8731" max="8734" width="6.85546875" style="121" customWidth="1"/>
    <col min="8735" max="8735" width="9.140625" style="121" customWidth="1"/>
    <col min="8736" max="8736" width="20.5703125" style="121" customWidth="1"/>
    <col min="8737" max="8737" width="10.140625" style="121" customWidth="1"/>
    <col min="8738" max="8741" width="6.85546875" style="121" customWidth="1"/>
    <col min="8742" max="8742" width="11.28515625" style="121" customWidth="1"/>
    <col min="8743" max="8743" width="4" style="121" customWidth="1"/>
    <col min="8744" max="8744" width="6.5703125" style="121" customWidth="1"/>
    <col min="8745" max="8745" width="18.42578125" style="121" customWidth="1"/>
    <col min="8746" max="8746" width="20.42578125" style="121" customWidth="1"/>
    <col min="8747" max="8747" width="14.42578125" style="121" customWidth="1"/>
    <col min="8748" max="8748" width="25.5703125" style="121" customWidth="1"/>
    <col min="8749" max="8749" width="12.42578125" style="121" customWidth="1"/>
    <col min="8750" max="8750" width="19.85546875" style="121" customWidth="1"/>
    <col min="8751" max="8751" width="17.140625" style="121" customWidth="1"/>
    <col min="8752" max="8752" width="4.7109375" style="121" customWidth="1"/>
    <col min="8753" max="8753" width="4.28515625" style="121" customWidth="1"/>
    <col min="8754" max="8754" width="4.42578125" style="121" customWidth="1"/>
    <col min="8755" max="8755" width="5.140625" style="121" customWidth="1"/>
    <col min="8756" max="8756" width="5.7109375" style="121" customWidth="1"/>
    <col min="8757" max="8757" width="6.28515625" style="121" customWidth="1"/>
    <col min="8758" max="8758" width="6.5703125" style="121" customWidth="1"/>
    <col min="8759" max="8759" width="6.28515625" style="121" customWidth="1"/>
    <col min="8760" max="8761" width="5.7109375" style="121" customWidth="1"/>
    <col min="8762" max="8762" width="14.7109375" style="121" customWidth="1"/>
    <col min="8763" max="8772" width="5.7109375" style="121" customWidth="1"/>
    <col min="8773" max="8925" width="9.140625" style="121"/>
    <col min="8926" max="8926" width="13.28515625" style="121" customWidth="1"/>
    <col min="8927" max="8927" width="36" style="121" customWidth="1"/>
    <col min="8928" max="8928" width="15.85546875" style="121" customWidth="1"/>
    <col min="8929" max="8929" width="20.5703125" style="121" customWidth="1"/>
    <col min="8930" max="8930" width="7" style="121" customWidth="1"/>
    <col min="8931" max="8935" width="6.85546875" style="121" customWidth="1"/>
    <col min="8936" max="8936" width="27.42578125" style="121" customWidth="1"/>
    <col min="8937" max="8942" width="6.85546875" style="121" customWidth="1"/>
    <col min="8943" max="8943" width="20.5703125" style="121" customWidth="1"/>
    <col min="8944" max="8949" width="6.85546875" style="121" customWidth="1"/>
    <col min="8950" max="8950" width="18.85546875" style="121" customWidth="1"/>
    <col min="8951" max="8956" width="6.85546875" style="121" customWidth="1"/>
    <col min="8957" max="8957" width="20.5703125" style="121" customWidth="1"/>
    <col min="8958" max="8963" width="6.85546875" style="121" customWidth="1"/>
    <col min="8964" max="8964" width="17.85546875" style="121" customWidth="1"/>
    <col min="8965" max="8970" width="6.85546875" style="121" customWidth="1"/>
    <col min="8971" max="8971" width="20.5703125" style="121" customWidth="1"/>
    <col min="8972" max="8972" width="10.42578125" style="121" customWidth="1"/>
    <col min="8973" max="8976" width="6.85546875" style="121" customWidth="1"/>
    <col min="8977" max="8977" width="11.5703125" style="121" customWidth="1"/>
    <col min="8978" max="8978" width="20.85546875" style="121" customWidth="1"/>
    <col min="8979" max="8979" width="8.7109375" style="121" customWidth="1"/>
    <col min="8980" max="8983" width="6.85546875" style="121" customWidth="1"/>
    <col min="8984" max="8984" width="11.28515625" style="121" customWidth="1"/>
    <col min="8985" max="8985" width="20.5703125" style="121" customWidth="1"/>
    <col min="8986" max="8986" width="10.42578125" style="121" customWidth="1"/>
    <col min="8987" max="8990" width="6.85546875" style="121" customWidth="1"/>
    <col min="8991" max="8991" width="9.140625" style="121" customWidth="1"/>
    <col min="8992" max="8992" width="20.5703125" style="121" customWidth="1"/>
    <col min="8993" max="8993" width="10.140625" style="121" customWidth="1"/>
    <col min="8994" max="8997" width="6.85546875" style="121" customWidth="1"/>
    <col min="8998" max="8998" width="11.28515625" style="121" customWidth="1"/>
    <col min="8999" max="8999" width="4" style="121" customWidth="1"/>
    <col min="9000" max="9000" width="6.5703125" style="121" customWidth="1"/>
    <col min="9001" max="9001" width="18.42578125" style="121" customWidth="1"/>
    <col min="9002" max="9002" width="20.42578125" style="121" customWidth="1"/>
    <col min="9003" max="9003" width="14.42578125" style="121" customWidth="1"/>
    <col min="9004" max="9004" width="25.5703125" style="121" customWidth="1"/>
    <col min="9005" max="9005" width="12.42578125" style="121" customWidth="1"/>
    <col min="9006" max="9006" width="19.85546875" style="121" customWidth="1"/>
    <col min="9007" max="9007" width="17.140625" style="121" customWidth="1"/>
    <col min="9008" max="9008" width="4.7109375" style="121" customWidth="1"/>
    <col min="9009" max="9009" width="4.28515625" style="121" customWidth="1"/>
    <col min="9010" max="9010" width="4.42578125" style="121" customWidth="1"/>
    <col min="9011" max="9011" width="5.140625" style="121" customWidth="1"/>
    <col min="9012" max="9012" width="5.7109375" style="121" customWidth="1"/>
    <col min="9013" max="9013" width="6.28515625" style="121" customWidth="1"/>
    <col min="9014" max="9014" width="6.5703125" style="121" customWidth="1"/>
    <col min="9015" max="9015" width="6.28515625" style="121" customWidth="1"/>
    <col min="9016" max="9017" width="5.7109375" style="121" customWidth="1"/>
    <col min="9018" max="9018" width="14.7109375" style="121" customWidth="1"/>
    <col min="9019" max="9028" width="5.7109375" style="121" customWidth="1"/>
    <col min="9029" max="9181" width="9.140625" style="121"/>
    <col min="9182" max="9182" width="13.28515625" style="121" customWidth="1"/>
    <col min="9183" max="9183" width="36" style="121" customWidth="1"/>
    <col min="9184" max="9184" width="15.85546875" style="121" customWidth="1"/>
    <col min="9185" max="9185" width="20.5703125" style="121" customWidth="1"/>
    <col min="9186" max="9186" width="7" style="121" customWidth="1"/>
    <col min="9187" max="9191" width="6.85546875" style="121" customWidth="1"/>
    <col min="9192" max="9192" width="27.42578125" style="121" customWidth="1"/>
    <col min="9193" max="9198" width="6.85546875" style="121" customWidth="1"/>
    <col min="9199" max="9199" width="20.5703125" style="121" customWidth="1"/>
    <col min="9200" max="9205" width="6.85546875" style="121" customWidth="1"/>
    <col min="9206" max="9206" width="18.85546875" style="121" customWidth="1"/>
    <col min="9207" max="9212" width="6.85546875" style="121" customWidth="1"/>
    <col min="9213" max="9213" width="20.5703125" style="121" customWidth="1"/>
    <col min="9214" max="9219" width="6.85546875" style="121" customWidth="1"/>
    <col min="9220" max="9220" width="17.85546875" style="121" customWidth="1"/>
    <col min="9221" max="9226" width="6.85546875" style="121" customWidth="1"/>
    <col min="9227" max="9227" width="20.5703125" style="121" customWidth="1"/>
    <col min="9228" max="9228" width="10.42578125" style="121" customWidth="1"/>
    <col min="9229" max="9232" width="6.85546875" style="121" customWidth="1"/>
    <col min="9233" max="9233" width="11.5703125" style="121" customWidth="1"/>
    <col min="9234" max="9234" width="20.85546875" style="121" customWidth="1"/>
    <col min="9235" max="9235" width="8.7109375" style="121" customWidth="1"/>
    <col min="9236" max="9239" width="6.85546875" style="121" customWidth="1"/>
    <col min="9240" max="9240" width="11.28515625" style="121" customWidth="1"/>
    <col min="9241" max="9241" width="20.5703125" style="121" customWidth="1"/>
    <col min="9242" max="9242" width="10.42578125" style="121" customWidth="1"/>
    <col min="9243" max="9246" width="6.85546875" style="121" customWidth="1"/>
    <col min="9247" max="9247" width="9.140625" style="121" customWidth="1"/>
    <col min="9248" max="9248" width="20.5703125" style="121" customWidth="1"/>
    <col min="9249" max="9249" width="10.140625" style="121" customWidth="1"/>
    <col min="9250" max="9253" width="6.85546875" style="121" customWidth="1"/>
    <col min="9254" max="9254" width="11.28515625" style="121" customWidth="1"/>
    <col min="9255" max="9255" width="4" style="121" customWidth="1"/>
    <col min="9256" max="9256" width="6.5703125" style="121" customWidth="1"/>
    <col min="9257" max="9257" width="18.42578125" style="121" customWidth="1"/>
    <col min="9258" max="9258" width="20.42578125" style="121" customWidth="1"/>
    <col min="9259" max="9259" width="14.42578125" style="121" customWidth="1"/>
    <col min="9260" max="9260" width="25.5703125" style="121" customWidth="1"/>
    <col min="9261" max="9261" width="12.42578125" style="121" customWidth="1"/>
    <col min="9262" max="9262" width="19.85546875" style="121" customWidth="1"/>
    <col min="9263" max="9263" width="17.140625" style="121" customWidth="1"/>
    <col min="9264" max="9264" width="4.7109375" style="121" customWidth="1"/>
    <col min="9265" max="9265" width="4.28515625" style="121" customWidth="1"/>
    <col min="9266" max="9266" width="4.42578125" style="121" customWidth="1"/>
    <col min="9267" max="9267" width="5.140625" style="121" customWidth="1"/>
    <col min="9268" max="9268" width="5.7109375" style="121" customWidth="1"/>
    <col min="9269" max="9269" width="6.28515625" style="121" customWidth="1"/>
    <col min="9270" max="9270" width="6.5703125" style="121" customWidth="1"/>
    <col min="9271" max="9271" width="6.28515625" style="121" customWidth="1"/>
    <col min="9272" max="9273" width="5.7109375" style="121" customWidth="1"/>
    <col min="9274" max="9274" width="14.7109375" style="121" customWidth="1"/>
    <col min="9275" max="9284" width="5.7109375" style="121" customWidth="1"/>
    <col min="9285" max="9437" width="9.140625" style="121"/>
    <col min="9438" max="9438" width="13.28515625" style="121" customWidth="1"/>
    <col min="9439" max="9439" width="36" style="121" customWidth="1"/>
    <col min="9440" max="9440" width="15.85546875" style="121" customWidth="1"/>
    <col min="9441" max="9441" width="20.5703125" style="121" customWidth="1"/>
    <col min="9442" max="9442" width="7" style="121" customWidth="1"/>
    <col min="9443" max="9447" width="6.85546875" style="121" customWidth="1"/>
    <col min="9448" max="9448" width="27.42578125" style="121" customWidth="1"/>
    <col min="9449" max="9454" width="6.85546875" style="121" customWidth="1"/>
    <col min="9455" max="9455" width="20.5703125" style="121" customWidth="1"/>
    <col min="9456" max="9461" width="6.85546875" style="121" customWidth="1"/>
    <col min="9462" max="9462" width="18.85546875" style="121" customWidth="1"/>
    <col min="9463" max="9468" width="6.85546875" style="121" customWidth="1"/>
    <col min="9469" max="9469" width="20.5703125" style="121" customWidth="1"/>
    <col min="9470" max="9475" width="6.85546875" style="121" customWidth="1"/>
    <col min="9476" max="9476" width="17.85546875" style="121" customWidth="1"/>
    <col min="9477" max="9482" width="6.85546875" style="121" customWidth="1"/>
    <col min="9483" max="9483" width="20.5703125" style="121" customWidth="1"/>
    <col min="9484" max="9484" width="10.42578125" style="121" customWidth="1"/>
    <col min="9485" max="9488" width="6.85546875" style="121" customWidth="1"/>
    <col min="9489" max="9489" width="11.5703125" style="121" customWidth="1"/>
    <col min="9490" max="9490" width="20.85546875" style="121" customWidth="1"/>
    <col min="9491" max="9491" width="8.7109375" style="121" customWidth="1"/>
    <col min="9492" max="9495" width="6.85546875" style="121" customWidth="1"/>
    <col min="9496" max="9496" width="11.28515625" style="121" customWidth="1"/>
    <col min="9497" max="9497" width="20.5703125" style="121" customWidth="1"/>
    <col min="9498" max="9498" width="10.42578125" style="121" customWidth="1"/>
    <col min="9499" max="9502" width="6.85546875" style="121" customWidth="1"/>
    <col min="9503" max="9503" width="9.140625" style="121" customWidth="1"/>
    <col min="9504" max="9504" width="20.5703125" style="121" customWidth="1"/>
    <col min="9505" max="9505" width="10.140625" style="121" customWidth="1"/>
    <col min="9506" max="9509" width="6.85546875" style="121" customWidth="1"/>
    <col min="9510" max="9510" width="11.28515625" style="121" customWidth="1"/>
    <col min="9511" max="9511" width="4" style="121" customWidth="1"/>
    <col min="9512" max="9512" width="6.5703125" style="121" customWidth="1"/>
    <col min="9513" max="9513" width="18.42578125" style="121" customWidth="1"/>
    <col min="9514" max="9514" width="20.42578125" style="121" customWidth="1"/>
    <col min="9515" max="9515" width="14.42578125" style="121" customWidth="1"/>
    <col min="9516" max="9516" width="25.5703125" style="121" customWidth="1"/>
    <col min="9517" max="9517" width="12.42578125" style="121" customWidth="1"/>
    <col min="9518" max="9518" width="19.85546875" style="121" customWidth="1"/>
    <col min="9519" max="9519" width="17.140625" style="121" customWidth="1"/>
    <col min="9520" max="9520" width="4.7109375" style="121" customWidth="1"/>
    <col min="9521" max="9521" width="4.28515625" style="121" customWidth="1"/>
    <col min="9522" max="9522" width="4.42578125" style="121" customWidth="1"/>
    <col min="9523" max="9523" width="5.140625" style="121" customWidth="1"/>
    <col min="9524" max="9524" width="5.7109375" style="121" customWidth="1"/>
    <col min="9525" max="9525" width="6.28515625" style="121" customWidth="1"/>
    <col min="9526" max="9526" width="6.5703125" style="121" customWidth="1"/>
    <col min="9527" max="9527" width="6.28515625" style="121" customWidth="1"/>
    <col min="9528" max="9529" width="5.7109375" style="121" customWidth="1"/>
    <col min="9530" max="9530" width="14.7109375" style="121" customWidth="1"/>
    <col min="9531" max="9540" width="5.7109375" style="121" customWidth="1"/>
    <col min="9541" max="9693" width="9.140625" style="121"/>
    <col min="9694" max="9694" width="13.28515625" style="121" customWidth="1"/>
    <col min="9695" max="9695" width="36" style="121" customWidth="1"/>
    <col min="9696" max="9696" width="15.85546875" style="121" customWidth="1"/>
    <col min="9697" max="9697" width="20.5703125" style="121" customWidth="1"/>
    <col min="9698" max="9698" width="7" style="121" customWidth="1"/>
    <col min="9699" max="9703" width="6.85546875" style="121" customWidth="1"/>
    <col min="9704" max="9704" width="27.42578125" style="121" customWidth="1"/>
    <col min="9705" max="9710" width="6.85546875" style="121" customWidth="1"/>
    <col min="9711" max="9711" width="20.5703125" style="121" customWidth="1"/>
    <col min="9712" max="9717" width="6.85546875" style="121" customWidth="1"/>
    <col min="9718" max="9718" width="18.85546875" style="121" customWidth="1"/>
    <col min="9719" max="9724" width="6.85546875" style="121" customWidth="1"/>
    <col min="9725" max="9725" width="20.5703125" style="121" customWidth="1"/>
    <col min="9726" max="9731" width="6.85546875" style="121" customWidth="1"/>
    <col min="9732" max="9732" width="17.85546875" style="121" customWidth="1"/>
    <col min="9733" max="9738" width="6.85546875" style="121" customWidth="1"/>
    <col min="9739" max="9739" width="20.5703125" style="121" customWidth="1"/>
    <col min="9740" max="9740" width="10.42578125" style="121" customWidth="1"/>
    <col min="9741" max="9744" width="6.85546875" style="121" customWidth="1"/>
    <col min="9745" max="9745" width="11.5703125" style="121" customWidth="1"/>
    <col min="9746" max="9746" width="20.85546875" style="121" customWidth="1"/>
    <col min="9747" max="9747" width="8.7109375" style="121" customWidth="1"/>
    <col min="9748" max="9751" width="6.85546875" style="121" customWidth="1"/>
    <col min="9752" max="9752" width="11.28515625" style="121" customWidth="1"/>
    <col min="9753" max="9753" width="20.5703125" style="121" customWidth="1"/>
    <col min="9754" max="9754" width="10.42578125" style="121" customWidth="1"/>
    <col min="9755" max="9758" width="6.85546875" style="121" customWidth="1"/>
    <col min="9759" max="9759" width="9.140625" style="121" customWidth="1"/>
    <col min="9760" max="9760" width="20.5703125" style="121" customWidth="1"/>
    <col min="9761" max="9761" width="10.140625" style="121" customWidth="1"/>
    <col min="9762" max="9765" width="6.85546875" style="121" customWidth="1"/>
    <col min="9766" max="9766" width="11.28515625" style="121" customWidth="1"/>
    <col min="9767" max="9767" width="4" style="121" customWidth="1"/>
    <col min="9768" max="9768" width="6.5703125" style="121" customWidth="1"/>
    <col min="9769" max="9769" width="18.42578125" style="121" customWidth="1"/>
    <col min="9770" max="9770" width="20.42578125" style="121" customWidth="1"/>
    <col min="9771" max="9771" width="14.42578125" style="121" customWidth="1"/>
    <col min="9772" max="9772" width="25.5703125" style="121" customWidth="1"/>
    <col min="9773" max="9773" width="12.42578125" style="121" customWidth="1"/>
    <col min="9774" max="9774" width="19.85546875" style="121" customWidth="1"/>
    <col min="9775" max="9775" width="17.140625" style="121" customWidth="1"/>
    <col min="9776" max="9776" width="4.7109375" style="121" customWidth="1"/>
    <col min="9777" max="9777" width="4.28515625" style="121" customWidth="1"/>
    <col min="9778" max="9778" width="4.42578125" style="121" customWidth="1"/>
    <col min="9779" max="9779" width="5.140625" style="121" customWidth="1"/>
    <col min="9780" max="9780" width="5.7109375" style="121" customWidth="1"/>
    <col min="9781" max="9781" width="6.28515625" style="121" customWidth="1"/>
    <col min="9782" max="9782" width="6.5703125" style="121" customWidth="1"/>
    <col min="9783" max="9783" width="6.28515625" style="121" customWidth="1"/>
    <col min="9784" max="9785" width="5.7109375" style="121" customWidth="1"/>
    <col min="9786" max="9786" width="14.7109375" style="121" customWidth="1"/>
    <col min="9787" max="9796" width="5.7109375" style="121" customWidth="1"/>
    <col min="9797" max="9949" width="9.140625" style="121"/>
    <col min="9950" max="9950" width="13.28515625" style="121" customWidth="1"/>
    <col min="9951" max="9951" width="36" style="121" customWidth="1"/>
    <col min="9952" max="9952" width="15.85546875" style="121" customWidth="1"/>
    <col min="9953" max="9953" width="20.5703125" style="121" customWidth="1"/>
    <col min="9954" max="9954" width="7" style="121" customWidth="1"/>
    <col min="9955" max="9959" width="6.85546875" style="121" customWidth="1"/>
    <col min="9960" max="9960" width="27.42578125" style="121" customWidth="1"/>
    <col min="9961" max="9966" width="6.85546875" style="121" customWidth="1"/>
    <col min="9967" max="9967" width="20.5703125" style="121" customWidth="1"/>
    <col min="9968" max="9973" width="6.85546875" style="121" customWidth="1"/>
    <col min="9974" max="9974" width="18.85546875" style="121" customWidth="1"/>
    <col min="9975" max="9980" width="6.85546875" style="121" customWidth="1"/>
    <col min="9981" max="9981" width="20.5703125" style="121" customWidth="1"/>
    <col min="9982" max="9987" width="6.85546875" style="121" customWidth="1"/>
    <col min="9988" max="9988" width="17.85546875" style="121" customWidth="1"/>
    <col min="9989" max="9994" width="6.85546875" style="121" customWidth="1"/>
    <col min="9995" max="9995" width="20.5703125" style="121" customWidth="1"/>
    <col min="9996" max="9996" width="10.42578125" style="121" customWidth="1"/>
    <col min="9997" max="10000" width="6.85546875" style="121" customWidth="1"/>
    <col min="10001" max="10001" width="11.5703125" style="121" customWidth="1"/>
    <col min="10002" max="10002" width="20.85546875" style="121" customWidth="1"/>
    <col min="10003" max="10003" width="8.7109375" style="121" customWidth="1"/>
    <col min="10004" max="10007" width="6.85546875" style="121" customWidth="1"/>
    <col min="10008" max="10008" width="11.28515625" style="121" customWidth="1"/>
    <col min="10009" max="10009" width="20.5703125" style="121" customWidth="1"/>
    <col min="10010" max="10010" width="10.42578125" style="121" customWidth="1"/>
    <col min="10011" max="10014" width="6.85546875" style="121" customWidth="1"/>
    <col min="10015" max="10015" width="9.140625" style="121" customWidth="1"/>
    <col min="10016" max="10016" width="20.5703125" style="121" customWidth="1"/>
    <col min="10017" max="10017" width="10.140625" style="121" customWidth="1"/>
    <col min="10018" max="10021" width="6.85546875" style="121" customWidth="1"/>
    <col min="10022" max="10022" width="11.28515625" style="121" customWidth="1"/>
    <col min="10023" max="10023" width="4" style="121" customWidth="1"/>
    <col min="10024" max="10024" width="6.5703125" style="121" customWidth="1"/>
    <col min="10025" max="10025" width="18.42578125" style="121" customWidth="1"/>
    <col min="10026" max="10026" width="20.42578125" style="121" customWidth="1"/>
    <col min="10027" max="10027" width="14.42578125" style="121" customWidth="1"/>
    <col min="10028" max="10028" width="25.5703125" style="121" customWidth="1"/>
    <col min="10029" max="10029" width="12.42578125" style="121" customWidth="1"/>
    <col min="10030" max="10030" width="19.85546875" style="121" customWidth="1"/>
    <col min="10031" max="10031" width="17.140625" style="121" customWidth="1"/>
    <col min="10032" max="10032" width="4.7109375" style="121" customWidth="1"/>
    <col min="10033" max="10033" width="4.28515625" style="121" customWidth="1"/>
    <col min="10034" max="10034" width="4.42578125" style="121" customWidth="1"/>
    <col min="10035" max="10035" width="5.140625" style="121" customWidth="1"/>
    <col min="10036" max="10036" width="5.7109375" style="121" customWidth="1"/>
    <col min="10037" max="10037" width="6.28515625" style="121" customWidth="1"/>
    <col min="10038" max="10038" width="6.5703125" style="121" customWidth="1"/>
    <col min="10039" max="10039" width="6.28515625" style="121" customWidth="1"/>
    <col min="10040" max="10041" width="5.7109375" style="121" customWidth="1"/>
    <col min="10042" max="10042" width="14.7109375" style="121" customWidth="1"/>
    <col min="10043" max="10052" width="5.7109375" style="121" customWidth="1"/>
    <col min="10053" max="10205" width="9.140625" style="121"/>
    <col min="10206" max="10206" width="13.28515625" style="121" customWidth="1"/>
    <col min="10207" max="10207" width="36" style="121" customWidth="1"/>
    <col min="10208" max="10208" width="15.85546875" style="121" customWidth="1"/>
    <col min="10209" max="10209" width="20.5703125" style="121" customWidth="1"/>
    <col min="10210" max="10210" width="7" style="121" customWidth="1"/>
    <col min="10211" max="10215" width="6.85546875" style="121" customWidth="1"/>
    <col min="10216" max="10216" width="27.42578125" style="121" customWidth="1"/>
    <col min="10217" max="10222" width="6.85546875" style="121" customWidth="1"/>
    <col min="10223" max="10223" width="20.5703125" style="121" customWidth="1"/>
    <col min="10224" max="10229" width="6.85546875" style="121" customWidth="1"/>
    <col min="10230" max="10230" width="18.85546875" style="121" customWidth="1"/>
    <col min="10231" max="10236" width="6.85546875" style="121" customWidth="1"/>
    <col min="10237" max="10237" width="20.5703125" style="121" customWidth="1"/>
    <col min="10238" max="10243" width="6.85546875" style="121" customWidth="1"/>
    <col min="10244" max="10244" width="17.85546875" style="121" customWidth="1"/>
    <col min="10245" max="10250" width="6.85546875" style="121" customWidth="1"/>
    <col min="10251" max="10251" width="20.5703125" style="121" customWidth="1"/>
    <col min="10252" max="10252" width="10.42578125" style="121" customWidth="1"/>
    <col min="10253" max="10256" width="6.85546875" style="121" customWidth="1"/>
    <col min="10257" max="10257" width="11.5703125" style="121" customWidth="1"/>
    <col min="10258" max="10258" width="20.85546875" style="121" customWidth="1"/>
    <col min="10259" max="10259" width="8.7109375" style="121" customWidth="1"/>
    <col min="10260" max="10263" width="6.85546875" style="121" customWidth="1"/>
    <col min="10264" max="10264" width="11.28515625" style="121" customWidth="1"/>
    <col min="10265" max="10265" width="20.5703125" style="121" customWidth="1"/>
    <col min="10266" max="10266" width="10.42578125" style="121" customWidth="1"/>
    <col min="10267" max="10270" width="6.85546875" style="121" customWidth="1"/>
    <col min="10271" max="10271" width="9.140625" style="121" customWidth="1"/>
    <col min="10272" max="10272" width="20.5703125" style="121" customWidth="1"/>
    <col min="10273" max="10273" width="10.140625" style="121" customWidth="1"/>
    <col min="10274" max="10277" width="6.85546875" style="121" customWidth="1"/>
    <col min="10278" max="10278" width="11.28515625" style="121" customWidth="1"/>
    <col min="10279" max="10279" width="4" style="121" customWidth="1"/>
    <col min="10280" max="10280" width="6.5703125" style="121" customWidth="1"/>
    <col min="10281" max="10281" width="18.42578125" style="121" customWidth="1"/>
    <col min="10282" max="10282" width="20.42578125" style="121" customWidth="1"/>
    <col min="10283" max="10283" width="14.42578125" style="121" customWidth="1"/>
    <col min="10284" max="10284" width="25.5703125" style="121" customWidth="1"/>
    <col min="10285" max="10285" width="12.42578125" style="121" customWidth="1"/>
    <col min="10286" max="10286" width="19.85546875" style="121" customWidth="1"/>
    <col min="10287" max="10287" width="17.140625" style="121" customWidth="1"/>
    <col min="10288" max="10288" width="4.7109375" style="121" customWidth="1"/>
    <col min="10289" max="10289" width="4.28515625" style="121" customWidth="1"/>
    <col min="10290" max="10290" width="4.42578125" style="121" customWidth="1"/>
    <col min="10291" max="10291" width="5.140625" style="121" customWidth="1"/>
    <col min="10292" max="10292" width="5.7109375" style="121" customWidth="1"/>
    <col min="10293" max="10293" width="6.28515625" style="121" customWidth="1"/>
    <col min="10294" max="10294" width="6.5703125" style="121" customWidth="1"/>
    <col min="10295" max="10295" width="6.28515625" style="121" customWidth="1"/>
    <col min="10296" max="10297" width="5.7109375" style="121" customWidth="1"/>
    <col min="10298" max="10298" width="14.7109375" style="121" customWidth="1"/>
    <col min="10299" max="10308" width="5.7109375" style="121" customWidth="1"/>
    <col min="10309" max="10461" width="9.140625" style="121"/>
    <col min="10462" max="10462" width="13.28515625" style="121" customWidth="1"/>
    <col min="10463" max="10463" width="36" style="121" customWidth="1"/>
    <col min="10464" max="10464" width="15.85546875" style="121" customWidth="1"/>
    <col min="10465" max="10465" width="20.5703125" style="121" customWidth="1"/>
    <col min="10466" max="10466" width="7" style="121" customWidth="1"/>
    <col min="10467" max="10471" width="6.85546875" style="121" customWidth="1"/>
    <col min="10472" max="10472" width="27.42578125" style="121" customWidth="1"/>
    <col min="10473" max="10478" width="6.85546875" style="121" customWidth="1"/>
    <col min="10479" max="10479" width="20.5703125" style="121" customWidth="1"/>
    <col min="10480" max="10485" width="6.85546875" style="121" customWidth="1"/>
    <col min="10486" max="10486" width="18.85546875" style="121" customWidth="1"/>
    <col min="10487" max="10492" width="6.85546875" style="121" customWidth="1"/>
    <col min="10493" max="10493" width="20.5703125" style="121" customWidth="1"/>
    <col min="10494" max="10499" width="6.85546875" style="121" customWidth="1"/>
    <col min="10500" max="10500" width="17.85546875" style="121" customWidth="1"/>
    <col min="10501" max="10506" width="6.85546875" style="121" customWidth="1"/>
    <col min="10507" max="10507" width="20.5703125" style="121" customWidth="1"/>
    <col min="10508" max="10508" width="10.42578125" style="121" customWidth="1"/>
    <col min="10509" max="10512" width="6.85546875" style="121" customWidth="1"/>
    <col min="10513" max="10513" width="11.5703125" style="121" customWidth="1"/>
    <col min="10514" max="10514" width="20.85546875" style="121" customWidth="1"/>
    <col min="10515" max="10515" width="8.7109375" style="121" customWidth="1"/>
    <col min="10516" max="10519" width="6.85546875" style="121" customWidth="1"/>
    <col min="10520" max="10520" width="11.28515625" style="121" customWidth="1"/>
    <col min="10521" max="10521" width="20.5703125" style="121" customWidth="1"/>
    <col min="10522" max="10522" width="10.42578125" style="121" customWidth="1"/>
    <col min="10523" max="10526" width="6.85546875" style="121" customWidth="1"/>
    <col min="10527" max="10527" width="9.140625" style="121" customWidth="1"/>
    <col min="10528" max="10528" width="20.5703125" style="121" customWidth="1"/>
    <col min="10529" max="10529" width="10.140625" style="121" customWidth="1"/>
    <col min="10530" max="10533" width="6.85546875" style="121" customWidth="1"/>
    <col min="10534" max="10534" width="11.28515625" style="121" customWidth="1"/>
    <col min="10535" max="10535" width="4" style="121" customWidth="1"/>
    <col min="10536" max="10536" width="6.5703125" style="121" customWidth="1"/>
    <col min="10537" max="10537" width="18.42578125" style="121" customWidth="1"/>
    <col min="10538" max="10538" width="20.42578125" style="121" customWidth="1"/>
    <col min="10539" max="10539" width="14.42578125" style="121" customWidth="1"/>
    <col min="10540" max="10540" width="25.5703125" style="121" customWidth="1"/>
    <col min="10541" max="10541" width="12.42578125" style="121" customWidth="1"/>
    <col min="10542" max="10542" width="19.85546875" style="121" customWidth="1"/>
    <col min="10543" max="10543" width="17.140625" style="121" customWidth="1"/>
    <col min="10544" max="10544" width="4.7109375" style="121" customWidth="1"/>
    <col min="10545" max="10545" width="4.28515625" style="121" customWidth="1"/>
    <col min="10546" max="10546" width="4.42578125" style="121" customWidth="1"/>
    <col min="10547" max="10547" width="5.140625" style="121" customWidth="1"/>
    <col min="10548" max="10548" width="5.7109375" style="121" customWidth="1"/>
    <col min="10549" max="10549" width="6.28515625" style="121" customWidth="1"/>
    <col min="10550" max="10550" width="6.5703125" style="121" customWidth="1"/>
    <col min="10551" max="10551" width="6.28515625" style="121" customWidth="1"/>
    <col min="10552" max="10553" width="5.7109375" style="121" customWidth="1"/>
    <col min="10554" max="10554" width="14.7109375" style="121" customWidth="1"/>
    <col min="10555" max="10564" width="5.7109375" style="121" customWidth="1"/>
    <col min="10565" max="10717" width="9.140625" style="121"/>
    <col min="10718" max="10718" width="13.28515625" style="121" customWidth="1"/>
    <col min="10719" max="10719" width="36" style="121" customWidth="1"/>
    <col min="10720" max="10720" width="15.85546875" style="121" customWidth="1"/>
    <col min="10721" max="10721" width="20.5703125" style="121" customWidth="1"/>
    <col min="10722" max="10722" width="7" style="121" customWidth="1"/>
    <col min="10723" max="10727" width="6.85546875" style="121" customWidth="1"/>
    <col min="10728" max="10728" width="27.42578125" style="121" customWidth="1"/>
    <col min="10729" max="10734" width="6.85546875" style="121" customWidth="1"/>
    <col min="10735" max="10735" width="20.5703125" style="121" customWidth="1"/>
    <col min="10736" max="10741" width="6.85546875" style="121" customWidth="1"/>
    <col min="10742" max="10742" width="18.85546875" style="121" customWidth="1"/>
    <col min="10743" max="10748" width="6.85546875" style="121" customWidth="1"/>
    <col min="10749" max="10749" width="20.5703125" style="121" customWidth="1"/>
    <col min="10750" max="10755" width="6.85546875" style="121" customWidth="1"/>
    <col min="10756" max="10756" width="17.85546875" style="121" customWidth="1"/>
    <col min="10757" max="10762" width="6.85546875" style="121" customWidth="1"/>
    <col min="10763" max="10763" width="20.5703125" style="121" customWidth="1"/>
    <col min="10764" max="10764" width="10.42578125" style="121" customWidth="1"/>
    <col min="10765" max="10768" width="6.85546875" style="121" customWidth="1"/>
    <col min="10769" max="10769" width="11.5703125" style="121" customWidth="1"/>
    <col min="10770" max="10770" width="20.85546875" style="121" customWidth="1"/>
    <col min="10771" max="10771" width="8.7109375" style="121" customWidth="1"/>
    <col min="10772" max="10775" width="6.85546875" style="121" customWidth="1"/>
    <col min="10776" max="10776" width="11.28515625" style="121" customWidth="1"/>
    <col min="10777" max="10777" width="20.5703125" style="121" customWidth="1"/>
    <col min="10778" max="10778" width="10.42578125" style="121" customWidth="1"/>
    <col min="10779" max="10782" width="6.85546875" style="121" customWidth="1"/>
    <col min="10783" max="10783" width="9.140625" style="121" customWidth="1"/>
    <col min="10784" max="10784" width="20.5703125" style="121" customWidth="1"/>
    <col min="10785" max="10785" width="10.140625" style="121" customWidth="1"/>
    <col min="10786" max="10789" width="6.85546875" style="121" customWidth="1"/>
    <col min="10790" max="10790" width="11.28515625" style="121" customWidth="1"/>
    <col min="10791" max="10791" width="4" style="121" customWidth="1"/>
    <col min="10792" max="10792" width="6.5703125" style="121" customWidth="1"/>
    <col min="10793" max="10793" width="18.42578125" style="121" customWidth="1"/>
    <col min="10794" max="10794" width="20.42578125" style="121" customWidth="1"/>
    <col min="10795" max="10795" width="14.42578125" style="121" customWidth="1"/>
    <col min="10796" max="10796" width="25.5703125" style="121" customWidth="1"/>
    <col min="10797" max="10797" width="12.42578125" style="121" customWidth="1"/>
    <col min="10798" max="10798" width="19.85546875" style="121" customWidth="1"/>
    <col min="10799" max="10799" width="17.140625" style="121" customWidth="1"/>
    <col min="10800" max="10800" width="4.7109375" style="121" customWidth="1"/>
    <col min="10801" max="10801" width="4.28515625" style="121" customWidth="1"/>
    <col min="10802" max="10802" width="4.42578125" style="121" customWidth="1"/>
    <col min="10803" max="10803" width="5.140625" style="121" customWidth="1"/>
    <col min="10804" max="10804" width="5.7109375" style="121" customWidth="1"/>
    <col min="10805" max="10805" width="6.28515625" style="121" customWidth="1"/>
    <col min="10806" max="10806" width="6.5703125" style="121" customWidth="1"/>
    <col min="10807" max="10807" width="6.28515625" style="121" customWidth="1"/>
    <col min="10808" max="10809" width="5.7109375" style="121" customWidth="1"/>
    <col min="10810" max="10810" width="14.7109375" style="121" customWidth="1"/>
    <col min="10811" max="10820" width="5.7109375" style="121" customWidth="1"/>
    <col min="10821" max="10973" width="9.140625" style="121"/>
    <col min="10974" max="10974" width="13.28515625" style="121" customWidth="1"/>
    <col min="10975" max="10975" width="36" style="121" customWidth="1"/>
    <col min="10976" max="10976" width="15.85546875" style="121" customWidth="1"/>
    <col min="10977" max="10977" width="20.5703125" style="121" customWidth="1"/>
    <col min="10978" max="10978" width="7" style="121" customWidth="1"/>
    <col min="10979" max="10983" width="6.85546875" style="121" customWidth="1"/>
    <col min="10984" max="10984" width="27.42578125" style="121" customWidth="1"/>
    <col min="10985" max="10990" width="6.85546875" style="121" customWidth="1"/>
    <col min="10991" max="10991" width="20.5703125" style="121" customWidth="1"/>
    <col min="10992" max="10997" width="6.85546875" style="121" customWidth="1"/>
    <col min="10998" max="10998" width="18.85546875" style="121" customWidth="1"/>
    <col min="10999" max="11004" width="6.85546875" style="121" customWidth="1"/>
    <col min="11005" max="11005" width="20.5703125" style="121" customWidth="1"/>
    <col min="11006" max="11011" width="6.85546875" style="121" customWidth="1"/>
    <col min="11012" max="11012" width="17.85546875" style="121" customWidth="1"/>
    <col min="11013" max="11018" width="6.85546875" style="121" customWidth="1"/>
    <col min="11019" max="11019" width="20.5703125" style="121" customWidth="1"/>
    <col min="11020" max="11020" width="10.42578125" style="121" customWidth="1"/>
    <col min="11021" max="11024" width="6.85546875" style="121" customWidth="1"/>
    <col min="11025" max="11025" width="11.5703125" style="121" customWidth="1"/>
    <col min="11026" max="11026" width="20.85546875" style="121" customWidth="1"/>
    <col min="11027" max="11027" width="8.7109375" style="121" customWidth="1"/>
    <col min="11028" max="11031" width="6.85546875" style="121" customWidth="1"/>
    <col min="11032" max="11032" width="11.28515625" style="121" customWidth="1"/>
    <col min="11033" max="11033" width="20.5703125" style="121" customWidth="1"/>
    <col min="11034" max="11034" width="10.42578125" style="121" customWidth="1"/>
    <col min="11035" max="11038" width="6.85546875" style="121" customWidth="1"/>
    <col min="11039" max="11039" width="9.140625" style="121" customWidth="1"/>
    <col min="11040" max="11040" width="20.5703125" style="121" customWidth="1"/>
    <col min="11041" max="11041" width="10.140625" style="121" customWidth="1"/>
    <col min="11042" max="11045" width="6.85546875" style="121" customWidth="1"/>
    <col min="11046" max="11046" width="11.28515625" style="121" customWidth="1"/>
    <col min="11047" max="11047" width="4" style="121" customWidth="1"/>
    <col min="11048" max="11048" width="6.5703125" style="121" customWidth="1"/>
    <col min="11049" max="11049" width="18.42578125" style="121" customWidth="1"/>
    <col min="11050" max="11050" width="20.42578125" style="121" customWidth="1"/>
    <col min="11051" max="11051" width="14.42578125" style="121" customWidth="1"/>
    <col min="11052" max="11052" width="25.5703125" style="121" customWidth="1"/>
    <col min="11053" max="11053" width="12.42578125" style="121" customWidth="1"/>
    <col min="11054" max="11054" width="19.85546875" style="121" customWidth="1"/>
    <col min="11055" max="11055" width="17.140625" style="121" customWidth="1"/>
    <col min="11056" max="11056" width="4.7109375" style="121" customWidth="1"/>
    <col min="11057" max="11057" width="4.28515625" style="121" customWidth="1"/>
    <col min="11058" max="11058" width="4.42578125" style="121" customWidth="1"/>
    <col min="11059" max="11059" width="5.140625" style="121" customWidth="1"/>
    <col min="11060" max="11060" width="5.7109375" style="121" customWidth="1"/>
    <col min="11061" max="11061" width="6.28515625" style="121" customWidth="1"/>
    <col min="11062" max="11062" width="6.5703125" style="121" customWidth="1"/>
    <col min="11063" max="11063" width="6.28515625" style="121" customWidth="1"/>
    <col min="11064" max="11065" width="5.7109375" style="121" customWidth="1"/>
    <col min="11066" max="11066" width="14.7109375" style="121" customWidth="1"/>
    <col min="11067" max="11076" width="5.7109375" style="121" customWidth="1"/>
    <col min="11077" max="11229" width="9.140625" style="121"/>
    <col min="11230" max="11230" width="13.28515625" style="121" customWidth="1"/>
    <col min="11231" max="11231" width="36" style="121" customWidth="1"/>
    <col min="11232" max="11232" width="15.85546875" style="121" customWidth="1"/>
    <col min="11233" max="11233" width="20.5703125" style="121" customWidth="1"/>
    <col min="11234" max="11234" width="7" style="121" customWidth="1"/>
    <col min="11235" max="11239" width="6.85546875" style="121" customWidth="1"/>
    <col min="11240" max="11240" width="27.42578125" style="121" customWidth="1"/>
    <col min="11241" max="11246" width="6.85546875" style="121" customWidth="1"/>
    <col min="11247" max="11247" width="20.5703125" style="121" customWidth="1"/>
    <col min="11248" max="11253" width="6.85546875" style="121" customWidth="1"/>
    <col min="11254" max="11254" width="18.85546875" style="121" customWidth="1"/>
    <col min="11255" max="11260" width="6.85546875" style="121" customWidth="1"/>
    <col min="11261" max="11261" width="20.5703125" style="121" customWidth="1"/>
    <col min="11262" max="11267" width="6.85546875" style="121" customWidth="1"/>
    <col min="11268" max="11268" width="17.85546875" style="121" customWidth="1"/>
    <col min="11269" max="11274" width="6.85546875" style="121" customWidth="1"/>
    <col min="11275" max="11275" width="20.5703125" style="121" customWidth="1"/>
    <col min="11276" max="11276" width="10.42578125" style="121" customWidth="1"/>
    <col min="11277" max="11280" width="6.85546875" style="121" customWidth="1"/>
    <col min="11281" max="11281" width="11.5703125" style="121" customWidth="1"/>
    <col min="11282" max="11282" width="20.85546875" style="121" customWidth="1"/>
    <col min="11283" max="11283" width="8.7109375" style="121" customWidth="1"/>
    <col min="11284" max="11287" width="6.85546875" style="121" customWidth="1"/>
    <col min="11288" max="11288" width="11.28515625" style="121" customWidth="1"/>
    <col min="11289" max="11289" width="20.5703125" style="121" customWidth="1"/>
    <col min="11290" max="11290" width="10.42578125" style="121" customWidth="1"/>
    <col min="11291" max="11294" width="6.85546875" style="121" customWidth="1"/>
    <col min="11295" max="11295" width="9.140625" style="121" customWidth="1"/>
    <col min="11296" max="11296" width="20.5703125" style="121" customWidth="1"/>
    <col min="11297" max="11297" width="10.140625" style="121" customWidth="1"/>
    <col min="11298" max="11301" width="6.85546875" style="121" customWidth="1"/>
    <col min="11302" max="11302" width="11.28515625" style="121" customWidth="1"/>
    <col min="11303" max="11303" width="4" style="121" customWidth="1"/>
    <col min="11304" max="11304" width="6.5703125" style="121" customWidth="1"/>
    <col min="11305" max="11305" width="18.42578125" style="121" customWidth="1"/>
    <col min="11306" max="11306" width="20.42578125" style="121" customWidth="1"/>
    <col min="11307" max="11307" width="14.42578125" style="121" customWidth="1"/>
    <col min="11308" max="11308" width="25.5703125" style="121" customWidth="1"/>
    <col min="11309" max="11309" width="12.42578125" style="121" customWidth="1"/>
    <col min="11310" max="11310" width="19.85546875" style="121" customWidth="1"/>
    <col min="11311" max="11311" width="17.140625" style="121" customWidth="1"/>
    <col min="11312" max="11312" width="4.7109375" style="121" customWidth="1"/>
    <col min="11313" max="11313" width="4.28515625" style="121" customWidth="1"/>
    <col min="11314" max="11314" width="4.42578125" style="121" customWidth="1"/>
    <col min="11315" max="11315" width="5.140625" style="121" customWidth="1"/>
    <col min="11316" max="11316" width="5.7109375" style="121" customWidth="1"/>
    <col min="11317" max="11317" width="6.28515625" style="121" customWidth="1"/>
    <col min="11318" max="11318" width="6.5703125" style="121" customWidth="1"/>
    <col min="11319" max="11319" width="6.28515625" style="121" customWidth="1"/>
    <col min="11320" max="11321" width="5.7109375" style="121" customWidth="1"/>
    <col min="11322" max="11322" width="14.7109375" style="121" customWidth="1"/>
    <col min="11323" max="11332" width="5.7109375" style="121" customWidth="1"/>
    <col min="11333" max="11485" width="9.140625" style="121"/>
    <col min="11486" max="11486" width="13.28515625" style="121" customWidth="1"/>
    <col min="11487" max="11487" width="36" style="121" customWidth="1"/>
    <col min="11488" max="11488" width="15.85546875" style="121" customWidth="1"/>
    <col min="11489" max="11489" width="20.5703125" style="121" customWidth="1"/>
    <col min="11490" max="11490" width="7" style="121" customWidth="1"/>
    <col min="11491" max="11495" width="6.85546875" style="121" customWidth="1"/>
    <col min="11496" max="11496" width="27.42578125" style="121" customWidth="1"/>
    <col min="11497" max="11502" width="6.85546875" style="121" customWidth="1"/>
    <col min="11503" max="11503" width="20.5703125" style="121" customWidth="1"/>
    <col min="11504" max="11509" width="6.85546875" style="121" customWidth="1"/>
    <col min="11510" max="11510" width="18.85546875" style="121" customWidth="1"/>
    <col min="11511" max="11516" width="6.85546875" style="121" customWidth="1"/>
    <col min="11517" max="11517" width="20.5703125" style="121" customWidth="1"/>
    <col min="11518" max="11523" width="6.85546875" style="121" customWidth="1"/>
    <col min="11524" max="11524" width="17.85546875" style="121" customWidth="1"/>
    <col min="11525" max="11530" width="6.85546875" style="121" customWidth="1"/>
    <col min="11531" max="11531" width="20.5703125" style="121" customWidth="1"/>
    <col min="11532" max="11532" width="10.42578125" style="121" customWidth="1"/>
    <col min="11533" max="11536" width="6.85546875" style="121" customWidth="1"/>
    <col min="11537" max="11537" width="11.5703125" style="121" customWidth="1"/>
    <col min="11538" max="11538" width="20.85546875" style="121" customWidth="1"/>
    <col min="11539" max="11539" width="8.7109375" style="121" customWidth="1"/>
    <col min="11540" max="11543" width="6.85546875" style="121" customWidth="1"/>
    <col min="11544" max="11544" width="11.28515625" style="121" customWidth="1"/>
    <col min="11545" max="11545" width="20.5703125" style="121" customWidth="1"/>
    <col min="11546" max="11546" width="10.42578125" style="121" customWidth="1"/>
    <col min="11547" max="11550" width="6.85546875" style="121" customWidth="1"/>
    <col min="11551" max="11551" width="9.140625" style="121" customWidth="1"/>
    <col min="11552" max="11552" width="20.5703125" style="121" customWidth="1"/>
    <col min="11553" max="11553" width="10.140625" style="121" customWidth="1"/>
    <col min="11554" max="11557" width="6.85546875" style="121" customWidth="1"/>
    <col min="11558" max="11558" width="11.28515625" style="121" customWidth="1"/>
    <col min="11559" max="11559" width="4" style="121" customWidth="1"/>
    <col min="11560" max="11560" width="6.5703125" style="121" customWidth="1"/>
    <col min="11561" max="11561" width="18.42578125" style="121" customWidth="1"/>
    <col min="11562" max="11562" width="20.42578125" style="121" customWidth="1"/>
    <col min="11563" max="11563" width="14.42578125" style="121" customWidth="1"/>
    <col min="11564" max="11564" width="25.5703125" style="121" customWidth="1"/>
    <col min="11565" max="11565" width="12.42578125" style="121" customWidth="1"/>
    <col min="11566" max="11566" width="19.85546875" style="121" customWidth="1"/>
    <col min="11567" max="11567" width="17.140625" style="121" customWidth="1"/>
    <col min="11568" max="11568" width="4.7109375" style="121" customWidth="1"/>
    <col min="11569" max="11569" width="4.28515625" style="121" customWidth="1"/>
    <col min="11570" max="11570" width="4.42578125" style="121" customWidth="1"/>
    <col min="11571" max="11571" width="5.140625" style="121" customWidth="1"/>
    <col min="11572" max="11572" width="5.7109375" style="121" customWidth="1"/>
    <col min="11573" max="11573" width="6.28515625" style="121" customWidth="1"/>
    <col min="11574" max="11574" width="6.5703125" style="121" customWidth="1"/>
    <col min="11575" max="11575" width="6.28515625" style="121" customWidth="1"/>
    <col min="11576" max="11577" width="5.7109375" style="121" customWidth="1"/>
    <col min="11578" max="11578" width="14.7109375" style="121" customWidth="1"/>
    <col min="11579" max="11588" width="5.7109375" style="121" customWidth="1"/>
    <col min="11589" max="11741" width="9.140625" style="121"/>
    <col min="11742" max="11742" width="13.28515625" style="121" customWidth="1"/>
    <col min="11743" max="11743" width="36" style="121" customWidth="1"/>
    <col min="11744" max="11744" width="15.85546875" style="121" customWidth="1"/>
    <col min="11745" max="11745" width="20.5703125" style="121" customWidth="1"/>
    <col min="11746" max="11746" width="7" style="121" customWidth="1"/>
    <col min="11747" max="11751" width="6.85546875" style="121" customWidth="1"/>
    <col min="11752" max="11752" width="27.42578125" style="121" customWidth="1"/>
    <col min="11753" max="11758" width="6.85546875" style="121" customWidth="1"/>
    <col min="11759" max="11759" width="20.5703125" style="121" customWidth="1"/>
    <col min="11760" max="11765" width="6.85546875" style="121" customWidth="1"/>
    <col min="11766" max="11766" width="18.85546875" style="121" customWidth="1"/>
    <col min="11767" max="11772" width="6.85546875" style="121" customWidth="1"/>
    <col min="11773" max="11773" width="20.5703125" style="121" customWidth="1"/>
    <col min="11774" max="11779" width="6.85546875" style="121" customWidth="1"/>
    <col min="11780" max="11780" width="17.85546875" style="121" customWidth="1"/>
    <col min="11781" max="11786" width="6.85546875" style="121" customWidth="1"/>
    <col min="11787" max="11787" width="20.5703125" style="121" customWidth="1"/>
    <col min="11788" max="11788" width="10.42578125" style="121" customWidth="1"/>
    <col min="11789" max="11792" width="6.85546875" style="121" customWidth="1"/>
    <col min="11793" max="11793" width="11.5703125" style="121" customWidth="1"/>
    <col min="11794" max="11794" width="20.85546875" style="121" customWidth="1"/>
    <col min="11795" max="11795" width="8.7109375" style="121" customWidth="1"/>
    <col min="11796" max="11799" width="6.85546875" style="121" customWidth="1"/>
    <col min="11800" max="11800" width="11.28515625" style="121" customWidth="1"/>
    <col min="11801" max="11801" width="20.5703125" style="121" customWidth="1"/>
    <col min="11802" max="11802" width="10.42578125" style="121" customWidth="1"/>
    <col min="11803" max="11806" width="6.85546875" style="121" customWidth="1"/>
    <col min="11807" max="11807" width="9.140625" style="121" customWidth="1"/>
    <col min="11808" max="11808" width="20.5703125" style="121" customWidth="1"/>
    <col min="11809" max="11809" width="10.140625" style="121" customWidth="1"/>
    <col min="11810" max="11813" width="6.85546875" style="121" customWidth="1"/>
    <col min="11814" max="11814" width="11.28515625" style="121" customWidth="1"/>
    <col min="11815" max="11815" width="4" style="121" customWidth="1"/>
    <col min="11816" max="11816" width="6.5703125" style="121" customWidth="1"/>
    <col min="11817" max="11817" width="18.42578125" style="121" customWidth="1"/>
    <col min="11818" max="11818" width="20.42578125" style="121" customWidth="1"/>
    <col min="11819" max="11819" width="14.42578125" style="121" customWidth="1"/>
    <col min="11820" max="11820" width="25.5703125" style="121" customWidth="1"/>
    <col min="11821" max="11821" width="12.42578125" style="121" customWidth="1"/>
    <col min="11822" max="11822" width="19.85546875" style="121" customWidth="1"/>
    <col min="11823" max="11823" width="17.140625" style="121" customWidth="1"/>
    <col min="11824" max="11824" width="4.7109375" style="121" customWidth="1"/>
    <col min="11825" max="11825" width="4.28515625" style="121" customWidth="1"/>
    <col min="11826" max="11826" width="4.42578125" style="121" customWidth="1"/>
    <col min="11827" max="11827" width="5.140625" style="121" customWidth="1"/>
    <col min="11828" max="11828" width="5.7109375" style="121" customWidth="1"/>
    <col min="11829" max="11829" width="6.28515625" style="121" customWidth="1"/>
    <col min="11830" max="11830" width="6.5703125" style="121" customWidth="1"/>
    <col min="11831" max="11831" width="6.28515625" style="121" customWidth="1"/>
    <col min="11832" max="11833" width="5.7109375" style="121" customWidth="1"/>
    <col min="11834" max="11834" width="14.7109375" style="121" customWidth="1"/>
    <col min="11835" max="11844" width="5.7109375" style="121" customWidth="1"/>
    <col min="11845" max="11997" width="9.140625" style="121"/>
    <col min="11998" max="11998" width="13.28515625" style="121" customWidth="1"/>
    <col min="11999" max="11999" width="36" style="121" customWidth="1"/>
    <col min="12000" max="12000" width="15.85546875" style="121" customWidth="1"/>
    <col min="12001" max="12001" width="20.5703125" style="121" customWidth="1"/>
    <col min="12002" max="12002" width="7" style="121" customWidth="1"/>
    <col min="12003" max="12007" width="6.85546875" style="121" customWidth="1"/>
    <col min="12008" max="12008" width="27.42578125" style="121" customWidth="1"/>
    <col min="12009" max="12014" width="6.85546875" style="121" customWidth="1"/>
    <col min="12015" max="12015" width="20.5703125" style="121" customWidth="1"/>
    <col min="12016" max="12021" width="6.85546875" style="121" customWidth="1"/>
    <col min="12022" max="12022" width="18.85546875" style="121" customWidth="1"/>
    <col min="12023" max="12028" width="6.85546875" style="121" customWidth="1"/>
    <col min="12029" max="12029" width="20.5703125" style="121" customWidth="1"/>
    <col min="12030" max="12035" width="6.85546875" style="121" customWidth="1"/>
    <col min="12036" max="12036" width="17.85546875" style="121" customWidth="1"/>
    <col min="12037" max="12042" width="6.85546875" style="121" customWidth="1"/>
    <col min="12043" max="12043" width="20.5703125" style="121" customWidth="1"/>
    <col min="12044" max="12044" width="10.42578125" style="121" customWidth="1"/>
    <col min="12045" max="12048" width="6.85546875" style="121" customWidth="1"/>
    <col min="12049" max="12049" width="11.5703125" style="121" customWidth="1"/>
    <col min="12050" max="12050" width="20.85546875" style="121" customWidth="1"/>
    <col min="12051" max="12051" width="8.7109375" style="121" customWidth="1"/>
    <col min="12052" max="12055" width="6.85546875" style="121" customWidth="1"/>
    <col min="12056" max="12056" width="11.28515625" style="121" customWidth="1"/>
    <col min="12057" max="12057" width="20.5703125" style="121" customWidth="1"/>
    <col min="12058" max="12058" width="10.42578125" style="121" customWidth="1"/>
    <col min="12059" max="12062" width="6.85546875" style="121" customWidth="1"/>
    <col min="12063" max="12063" width="9.140625" style="121" customWidth="1"/>
    <col min="12064" max="12064" width="20.5703125" style="121" customWidth="1"/>
    <col min="12065" max="12065" width="10.140625" style="121" customWidth="1"/>
    <col min="12066" max="12069" width="6.85546875" style="121" customWidth="1"/>
    <col min="12070" max="12070" width="11.28515625" style="121" customWidth="1"/>
    <col min="12071" max="12071" width="4" style="121" customWidth="1"/>
    <col min="12072" max="12072" width="6.5703125" style="121" customWidth="1"/>
    <col min="12073" max="12073" width="18.42578125" style="121" customWidth="1"/>
    <col min="12074" max="12074" width="20.42578125" style="121" customWidth="1"/>
    <col min="12075" max="12075" width="14.42578125" style="121" customWidth="1"/>
    <col min="12076" max="12076" width="25.5703125" style="121" customWidth="1"/>
    <col min="12077" max="12077" width="12.42578125" style="121" customWidth="1"/>
    <col min="12078" max="12078" width="19.85546875" style="121" customWidth="1"/>
    <col min="12079" max="12079" width="17.140625" style="121" customWidth="1"/>
    <col min="12080" max="12080" width="4.7109375" style="121" customWidth="1"/>
    <col min="12081" max="12081" width="4.28515625" style="121" customWidth="1"/>
    <col min="12082" max="12082" width="4.42578125" style="121" customWidth="1"/>
    <col min="12083" max="12083" width="5.140625" style="121" customWidth="1"/>
    <col min="12084" max="12084" width="5.7109375" style="121" customWidth="1"/>
    <col min="12085" max="12085" width="6.28515625" style="121" customWidth="1"/>
    <col min="12086" max="12086" width="6.5703125" style="121" customWidth="1"/>
    <col min="12087" max="12087" width="6.28515625" style="121" customWidth="1"/>
    <col min="12088" max="12089" width="5.7109375" style="121" customWidth="1"/>
    <col min="12090" max="12090" width="14.7109375" style="121" customWidth="1"/>
    <col min="12091" max="12100" width="5.7109375" style="121" customWidth="1"/>
    <col min="12101" max="12253" width="9.140625" style="121"/>
    <col min="12254" max="12254" width="13.28515625" style="121" customWidth="1"/>
    <col min="12255" max="12255" width="36" style="121" customWidth="1"/>
    <col min="12256" max="12256" width="15.85546875" style="121" customWidth="1"/>
    <col min="12257" max="12257" width="20.5703125" style="121" customWidth="1"/>
    <col min="12258" max="12258" width="7" style="121" customWidth="1"/>
    <col min="12259" max="12263" width="6.85546875" style="121" customWidth="1"/>
    <col min="12264" max="12264" width="27.42578125" style="121" customWidth="1"/>
    <col min="12265" max="12270" width="6.85546875" style="121" customWidth="1"/>
    <col min="12271" max="12271" width="20.5703125" style="121" customWidth="1"/>
    <col min="12272" max="12277" width="6.85546875" style="121" customWidth="1"/>
    <col min="12278" max="12278" width="18.85546875" style="121" customWidth="1"/>
    <col min="12279" max="12284" width="6.85546875" style="121" customWidth="1"/>
    <col min="12285" max="12285" width="20.5703125" style="121" customWidth="1"/>
    <col min="12286" max="12291" width="6.85546875" style="121" customWidth="1"/>
    <col min="12292" max="12292" width="17.85546875" style="121" customWidth="1"/>
    <col min="12293" max="12298" width="6.85546875" style="121" customWidth="1"/>
    <col min="12299" max="12299" width="20.5703125" style="121" customWidth="1"/>
    <col min="12300" max="12300" width="10.42578125" style="121" customWidth="1"/>
    <col min="12301" max="12304" width="6.85546875" style="121" customWidth="1"/>
    <col min="12305" max="12305" width="11.5703125" style="121" customWidth="1"/>
    <col min="12306" max="12306" width="20.85546875" style="121" customWidth="1"/>
    <col min="12307" max="12307" width="8.7109375" style="121" customWidth="1"/>
    <col min="12308" max="12311" width="6.85546875" style="121" customWidth="1"/>
    <col min="12312" max="12312" width="11.28515625" style="121" customWidth="1"/>
    <col min="12313" max="12313" width="20.5703125" style="121" customWidth="1"/>
    <col min="12314" max="12314" width="10.42578125" style="121" customWidth="1"/>
    <col min="12315" max="12318" width="6.85546875" style="121" customWidth="1"/>
    <col min="12319" max="12319" width="9.140625" style="121" customWidth="1"/>
    <col min="12320" max="12320" width="20.5703125" style="121" customWidth="1"/>
    <col min="12321" max="12321" width="10.140625" style="121" customWidth="1"/>
    <col min="12322" max="12325" width="6.85546875" style="121" customWidth="1"/>
    <col min="12326" max="12326" width="11.28515625" style="121" customWidth="1"/>
    <col min="12327" max="12327" width="4" style="121" customWidth="1"/>
    <col min="12328" max="12328" width="6.5703125" style="121" customWidth="1"/>
    <col min="12329" max="12329" width="18.42578125" style="121" customWidth="1"/>
    <col min="12330" max="12330" width="20.42578125" style="121" customWidth="1"/>
    <col min="12331" max="12331" width="14.42578125" style="121" customWidth="1"/>
    <col min="12332" max="12332" width="25.5703125" style="121" customWidth="1"/>
    <col min="12333" max="12333" width="12.42578125" style="121" customWidth="1"/>
    <col min="12334" max="12334" width="19.85546875" style="121" customWidth="1"/>
    <col min="12335" max="12335" width="17.140625" style="121" customWidth="1"/>
    <col min="12336" max="12336" width="4.7109375" style="121" customWidth="1"/>
    <col min="12337" max="12337" width="4.28515625" style="121" customWidth="1"/>
    <col min="12338" max="12338" width="4.42578125" style="121" customWidth="1"/>
    <col min="12339" max="12339" width="5.140625" style="121" customWidth="1"/>
    <col min="12340" max="12340" width="5.7109375" style="121" customWidth="1"/>
    <col min="12341" max="12341" width="6.28515625" style="121" customWidth="1"/>
    <col min="12342" max="12342" width="6.5703125" style="121" customWidth="1"/>
    <col min="12343" max="12343" width="6.28515625" style="121" customWidth="1"/>
    <col min="12344" max="12345" width="5.7109375" style="121" customWidth="1"/>
    <col min="12346" max="12346" width="14.7109375" style="121" customWidth="1"/>
    <col min="12347" max="12356" width="5.7109375" style="121" customWidth="1"/>
    <col min="12357" max="12509" width="9.140625" style="121"/>
    <col min="12510" max="12510" width="13.28515625" style="121" customWidth="1"/>
    <col min="12511" max="12511" width="36" style="121" customWidth="1"/>
    <col min="12512" max="12512" width="15.85546875" style="121" customWidth="1"/>
    <col min="12513" max="12513" width="20.5703125" style="121" customWidth="1"/>
    <col min="12514" max="12514" width="7" style="121" customWidth="1"/>
    <col min="12515" max="12519" width="6.85546875" style="121" customWidth="1"/>
    <col min="12520" max="12520" width="27.42578125" style="121" customWidth="1"/>
    <col min="12521" max="12526" width="6.85546875" style="121" customWidth="1"/>
    <col min="12527" max="12527" width="20.5703125" style="121" customWidth="1"/>
    <col min="12528" max="12533" width="6.85546875" style="121" customWidth="1"/>
    <col min="12534" max="12534" width="18.85546875" style="121" customWidth="1"/>
    <col min="12535" max="12540" width="6.85546875" style="121" customWidth="1"/>
    <col min="12541" max="12541" width="20.5703125" style="121" customWidth="1"/>
    <col min="12542" max="12547" width="6.85546875" style="121" customWidth="1"/>
    <col min="12548" max="12548" width="17.85546875" style="121" customWidth="1"/>
    <col min="12549" max="12554" width="6.85546875" style="121" customWidth="1"/>
    <col min="12555" max="12555" width="20.5703125" style="121" customWidth="1"/>
    <col min="12556" max="12556" width="10.42578125" style="121" customWidth="1"/>
    <col min="12557" max="12560" width="6.85546875" style="121" customWidth="1"/>
    <col min="12561" max="12561" width="11.5703125" style="121" customWidth="1"/>
    <col min="12562" max="12562" width="20.85546875" style="121" customWidth="1"/>
    <col min="12563" max="12563" width="8.7109375" style="121" customWidth="1"/>
    <col min="12564" max="12567" width="6.85546875" style="121" customWidth="1"/>
    <col min="12568" max="12568" width="11.28515625" style="121" customWidth="1"/>
    <col min="12569" max="12569" width="20.5703125" style="121" customWidth="1"/>
    <col min="12570" max="12570" width="10.42578125" style="121" customWidth="1"/>
    <col min="12571" max="12574" width="6.85546875" style="121" customWidth="1"/>
    <col min="12575" max="12575" width="9.140625" style="121" customWidth="1"/>
    <col min="12576" max="12576" width="20.5703125" style="121" customWidth="1"/>
    <col min="12577" max="12577" width="10.140625" style="121" customWidth="1"/>
    <col min="12578" max="12581" width="6.85546875" style="121" customWidth="1"/>
    <col min="12582" max="12582" width="11.28515625" style="121" customWidth="1"/>
    <col min="12583" max="12583" width="4" style="121" customWidth="1"/>
    <col min="12584" max="12584" width="6.5703125" style="121" customWidth="1"/>
    <col min="12585" max="12585" width="18.42578125" style="121" customWidth="1"/>
    <col min="12586" max="12586" width="20.42578125" style="121" customWidth="1"/>
    <col min="12587" max="12587" width="14.42578125" style="121" customWidth="1"/>
    <col min="12588" max="12588" width="25.5703125" style="121" customWidth="1"/>
    <col min="12589" max="12589" width="12.42578125" style="121" customWidth="1"/>
    <col min="12590" max="12590" width="19.85546875" style="121" customWidth="1"/>
    <col min="12591" max="12591" width="17.140625" style="121" customWidth="1"/>
    <col min="12592" max="12592" width="4.7109375" style="121" customWidth="1"/>
    <col min="12593" max="12593" width="4.28515625" style="121" customWidth="1"/>
    <col min="12594" max="12594" width="4.42578125" style="121" customWidth="1"/>
    <col min="12595" max="12595" width="5.140625" style="121" customWidth="1"/>
    <col min="12596" max="12596" width="5.7109375" style="121" customWidth="1"/>
    <col min="12597" max="12597" width="6.28515625" style="121" customWidth="1"/>
    <col min="12598" max="12598" width="6.5703125" style="121" customWidth="1"/>
    <col min="12599" max="12599" width="6.28515625" style="121" customWidth="1"/>
    <col min="12600" max="12601" width="5.7109375" style="121" customWidth="1"/>
    <col min="12602" max="12602" width="14.7109375" style="121" customWidth="1"/>
    <col min="12603" max="12612" width="5.7109375" style="121" customWidth="1"/>
    <col min="12613" max="12765" width="9.140625" style="121"/>
    <col min="12766" max="12766" width="13.28515625" style="121" customWidth="1"/>
    <col min="12767" max="12767" width="36" style="121" customWidth="1"/>
    <col min="12768" max="12768" width="15.85546875" style="121" customWidth="1"/>
    <col min="12769" max="12769" width="20.5703125" style="121" customWidth="1"/>
    <col min="12770" max="12770" width="7" style="121" customWidth="1"/>
    <col min="12771" max="12775" width="6.85546875" style="121" customWidth="1"/>
    <col min="12776" max="12776" width="27.42578125" style="121" customWidth="1"/>
    <col min="12777" max="12782" width="6.85546875" style="121" customWidth="1"/>
    <col min="12783" max="12783" width="20.5703125" style="121" customWidth="1"/>
    <col min="12784" max="12789" width="6.85546875" style="121" customWidth="1"/>
    <col min="12790" max="12790" width="18.85546875" style="121" customWidth="1"/>
    <col min="12791" max="12796" width="6.85546875" style="121" customWidth="1"/>
    <col min="12797" max="12797" width="20.5703125" style="121" customWidth="1"/>
    <col min="12798" max="12803" width="6.85546875" style="121" customWidth="1"/>
    <col min="12804" max="12804" width="17.85546875" style="121" customWidth="1"/>
    <col min="12805" max="12810" width="6.85546875" style="121" customWidth="1"/>
    <col min="12811" max="12811" width="20.5703125" style="121" customWidth="1"/>
    <col min="12812" max="12812" width="10.42578125" style="121" customWidth="1"/>
    <col min="12813" max="12816" width="6.85546875" style="121" customWidth="1"/>
    <col min="12817" max="12817" width="11.5703125" style="121" customWidth="1"/>
    <col min="12818" max="12818" width="20.85546875" style="121" customWidth="1"/>
    <col min="12819" max="12819" width="8.7109375" style="121" customWidth="1"/>
    <col min="12820" max="12823" width="6.85546875" style="121" customWidth="1"/>
    <col min="12824" max="12824" width="11.28515625" style="121" customWidth="1"/>
    <col min="12825" max="12825" width="20.5703125" style="121" customWidth="1"/>
    <col min="12826" max="12826" width="10.42578125" style="121" customWidth="1"/>
    <col min="12827" max="12830" width="6.85546875" style="121" customWidth="1"/>
    <col min="12831" max="12831" width="9.140625" style="121" customWidth="1"/>
    <col min="12832" max="12832" width="20.5703125" style="121" customWidth="1"/>
    <col min="12833" max="12833" width="10.140625" style="121" customWidth="1"/>
    <col min="12834" max="12837" width="6.85546875" style="121" customWidth="1"/>
    <col min="12838" max="12838" width="11.28515625" style="121" customWidth="1"/>
    <col min="12839" max="12839" width="4" style="121" customWidth="1"/>
    <col min="12840" max="12840" width="6.5703125" style="121" customWidth="1"/>
    <col min="12841" max="12841" width="18.42578125" style="121" customWidth="1"/>
    <col min="12842" max="12842" width="20.42578125" style="121" customWidth="1"/>
    <col min="12843" max="12843" width="14.42578125" style="121" customWidth="1"/>
    <col min="12844" max="12844" width="25.5703125" style="121" customWidth="1"/>
    <col min="12845" max="12845" width="12.42578125" style="121" customWidth="1"/>
    <col min="12846" max="12846" width="19.85546875" style="121" customWidth="1"/>
    <col min="12847" max="12847" width="17.140625" style="121" customWidth="1"/>
    <col min="12848" max="12848" width="4.7109375" style="121" customWidth="1"/>
    <col min="12849" max="12849" width="4.28515625" style="121" customWidth="1"/>
    <col min="12850" max="12850" width="4.42578125" style="121" customWidth="1"/>
    <col min="12851" max="12851" width="5.140625" style="121" customWidth="1"/>
    <col min="12852" max="12852" width="5.7109375" style="121" customWidth="1"/>
    <col min="12853" max="12853" width="6.28515625" style="121" customWidth="1"/>
    <col min="12854" max="12854" width="6.5703125" style="121" customWidth="1"/>
    <col min="12855" max="12855" width="6.28515625" style="121" customWidth="1"/>
    <col min="12856" max="12857" width="5.7109375" style="121" customWidth="1"/>
    <col min="12858" max="12858" width="14.7109375" style="121" customWidth="1"/>
    <col min="12859" max="12868" width="5.7109375" style="121" customWidth="1"/>
    <col min="12869" max="13021" width="9.140625" style="121"/>
    <col min="13022" max="13022" width="13.28515625" style="121" customWidth="1"/>
    <col min="13023" max="13023" width="36" style="121" customWidth="1"/>
    <col min="13024" max="13024" width="15.85546875" style="121" customWidth="1"/>
    <col min="13025" max="13025" width="20.5703125" style="121" customWidth="1"/>
    <col min="13026" max="13026" width="7" style="121" customWidth="1"/>
    <col min="13027" max="13031" width="6.85546875" style="121" customWidth="1"/>
    <col min="13032" max="13032" width="27.42578125" style="121" customWidth="1"/>
    <col min="13033" max="13038" width="6.85546875" style="121" customWidth="1"/>
    <col min="13039" max="13039" width="20.5703125" style="121" customWidth="1"/>
    <col min="13040" max="13045" width="6.85546875" style="121" customWidth="1"/>
    <col min="13046" max="13046" width="18.85546875" style="121" customWidth="1"/>
    <col min="13047" max="13052" width="6.85546875" style="121" customWidth="1"/>
    <col min="13053" max="13053" width="20.5703125" style="121" customWidth="1"/>
    <col min="13054" max="13059" width="6.85546875" style="121" customWidth="1"/>
    <col min="13060" max="13060" width="17.85546875" style="121" customWidth="1"/>
    <col min="13061" max="13066" width="6.85546875" style="121" customWidth="1"/>
    <col min="13067" max="13067" width="20.5703125" style="121" customWidth="1"/>
    <col min="13068" max="13068" width="10.42578125" style="121" customWidth="1"/>
    <col min="13069" max="13072" width="6.85546875" style="121" customWidth="1"/>
    <col min="13073" max="13073" width="11.5703125" style="121" customWidth="1"/>
    <col min="13074" max="13074" width="20.85546875" style="121" customWidth="1"/>
    <col min="13075" max="13075" width="8.7109375" style="121" customWidth="1"/>
    <col min="13076" max="13079" width="6.85546875" style="121" customWidth="1"/>
    <col min="13080" max="13080" width="11.28515625" style="121" customWidth="1"/>
    <col min="13081" max="13081" width="20.5703125" style="121" customWidth="1"/>
    <col min="13082" max="13082" width="10.42578125" style="121" customWidth="1"/>
    <col min="13083" max="13086" width="6.85546875" style="121" customWidth="1"/>
    <col min="13087" max="13087" width="9.140625" style="121" customWidth="1"/>
    <col min="13088" max="13088" width="20.5703125" style="121" customWidth="1"/>
    <col min="13089" max="13089" width="10.140625" style="121" customWidth="1"/>
    <col min="13090" max="13093" width="6.85546875" style="121" customWidth="1"/>
    <col min="13094" max="13094" width="11.28515625" style="121" customWidth="1"/>
    <col min="13095" max="13095" width="4" style="121" customWidth="1"/>
    <col min="13096" max="13096" width="6.5703125" style="121" customWidth="1"/>
    <col min="13097" max="13097" width="18.42578125" style="121" customWidth="1"/>
    <col min="13098" max="13098" width="20.42578125" style="121" customWidth="1"/>
    <col min="13099" max="13099" width="14.42578125" style="121" customWidth="1"/>
    <col min="13100" max="13100" width="25.5703125" style="121" customWidth="1"/>
    <col min="13101" max="13101" width="12.42578125" style="121" customWidth="1"/>
    <col min="13102" max="13102" width="19.85546875" style="121" customWidth="1"/>
    <col min="13103" max="13103" width="17.140625" style="121" customWidth="1"/>
    <col min="13104" max="13104" width="4.7109375" style="121" customWidth="1"/>
    <col min="13105" max="13105" width="4.28515625" style="121" customWidth="1"/>
    <col min="13106" max="13106" width="4.42578125" style="121" customWidth="1"/>
    <col min="13107" max="13107" width="5.140625" style="121" customWidth="1"/>
    <col min="13108" max="13108" width="5.7109375" style="121" customWidth="1"/>
    <col min="13109" max="13109" width="6.28515625" style="121" customWidth="1"/>
    <col min="13110" max="13110" width="6.5703125" style="121" customWidth="1"/>
    <col min="13111" max="13111" width="6.28515625" style="121" customWidth="1"/>
    <col min="13112" max="13113" width="5.7109375" style="121" customWidth="1"/>
    <col min="13114" max="13114" width="14.7109375" style="121" customWidth="1"/>
    <col min="13115" max="13124" width="5.7109375" style="121" customWidth="1"/>
    <col min="13125" max="13277" width="9.140625" style="121"/>
    <col min="13278" max="13278" width="13.28515625" style="121" customWidth="1"/>
    <col min="13279" max="13279" width="36" style="121" customWidth="1"/>
    <col min="13280" max="13280" width="15.85546875" style="121" customWidth="1"/>
    <col min="13281" max="13281" width="20.5703125" style="121" customWidth="1"/>
    <col min="13282" max="13282" width="7" style="121" customWidth="1"/>
    <col min="13283" max="13287" width="6.85546875" style="121" customWidth="1"/>
    <col min="13288" max="13288" width="27.42578125" style="121" customWidth="1"/>
    <col min="13289" max="13294" width="6.85546875" style="121" customWidth="1"/>
    <col min="13295" max="13295" width="20.5703125" style="121" customWidth="1"/>
    <col min="13296" max="13301" width="6.85546875" style="121" customWidth="1"/>
    <col min="13302" max="13302" width="18.85546875" style="121" customWidth="1"/>
    <col min="13303" max="13308" width="6.85546875" style="121" customWidth="1"/>
    <col min="13309" max="13309" width="20.5703125" style="121" customWidth="1"/>
    <col min="13310" max="13315" width="6.85546875" style="121" customWidth="1"/>
    <col min="13316" max="13316" width="17.85546875" style="121" customWidth="1"/>
    <col min="13317" max="13322" width="6.85546875" style="121" customWidth="1"/>
    <col min="13323" max="13323" width="20.5703125" style="121" customWidth="1"/>
    <col min="13324" max="13324" width="10.42578125" style="121" customWidth="1"/>
    <col min="13325" max="13328" width="6.85546875" style="121" customWidth="1"/>
    <col min="13329" max="13329" width="11.5703125" style="121" customWidth="1"/>
    <col min="13330" max="13330" width="20.85546875" style="121" customWidth="1"/>
    <col min="13331" max="13331" width="8.7109375" style="121" customWidth="1"/>
    <col min="13332" max="13335" width="6.85546875" style="121" customWidth="1"/>
    <col min="13336" max="13336" width="11.28515625" style="121" customWidth="1"/>
    <col min="13337" max="13337" width="20.5703125" style="121" customWidth="1"/>
    <col min="13338" max="13338" width="10.42578125" style="121" customWidth="1"/>
    <col min="13339" max="13342" width="6.85546875" style="121" customWidth="1"/>
    <col min="13343" max="13343" width="9.140625" style="121" customWidth="1"/>
    <col min="13344" max="13344" width="20.5703125" style="121" customWidth="1"/>
    <col min="13345" max="13345" width="10.140625" style="121" customWidth="1"/>
    <col min="13346" max="13349" width="6.85546875" style="121" customWidth="1"/>
    <col min="13350" max="13350" width="11.28515625" style="121" customWidth="1"/>
    <col min="13351" max="13351" width="4" style="121" customWidth="1"/>
    <col min="13352" max="13352" width="6.5703125" style="121" customWidth="1"/>
    <col min="13353" max="13353" width="18.42578125" style="121" customWidth="1"/>
    <col min="13354" max="13354" width="20.42578125" style="121" customWidth="1"/>
    <col min="13355" max="13355" width="14.42578125" style="121" customWidth="1"/>
    <col min="13356" max="13356" width="25.5703125" style="121" customWidth="1"/>
    <col min="13357" max="13357" width="12.42578125" style="121" customWidth="1"/>
    <col min="13358" max="13358" width="19.85546875" style="121" customWidth="1"/>
    <col min="13359" max="13359" width="17.140625" style="121" customWidth="1"/>
    <col min="13360" max="13360" width="4.7109375" style="121" customWidth="1"/>
    <col min="13361" max="13361" width="4.28515625" style="121" customWidth="1"/>
    <col min="13362" max="13362" width="4.42578125" style="121" customWidth="1"/>
    <col min="13363" max="13363" width="5.140625" style="121" customWidth="1"/>
    <col min="13364" max="13364" width="5.7109375" style="121" customWidth="1"/>
    <col min="13365" max="13365" width="6.28515625" style="121" customWidth="1"/>
    <col min="13366" max="13366" width="6.5703125" style="121" customWidth="1"/>
    <col min="13367" max="13367" width="6.28515625" style="121" customWidth="1"/>
    <col min="13368" max="13369" width="5.7109375" style="121" customWidth="1"/>
    <col min="13370" max="13370" width="14.7109375" style="121" customWidth="1"/>
    <col min="13371" max="13380" width="5.7109375" style="121" customWidth="1"/>
    <col min="13381" max="13533" width="9.140625" style="121"/>
    <col min="13534" max="13534" width="13.28515625" style="121" customWidth="1"/>
    <col min="13535" max="13535" width="36" style="121" customWidth="1"/>
    <col min="13536" max="13536" width="15.85546875" style="121" customWidth="1"/>
    <col min="13537" max="13537" width="20.5703125" style="121" customWidth="1"/>
    <col min="13538" max="13538" width="7" style="121" customWidth="1"/>
    <col min="13539" max="13543" width="6.85546875" style="121" customWidth="1"/>
    <col min="13544" max="13544" width="27.42578125" style="121" customWidth="1"/>
    <col min="13545" max="13550" width="6.85546875" style="121" customWidth="1"/>
    <col min="13551" max="13551" width="20.5703125" style="121" customWidth="1"/>
    <col min="13552" max="13557" width="6.85546875" style="121" customWidth="1"/>
    <col min="13558" max="13558" width="18.85546875" style="121" customWidth="1"/>
    <col min="13559" max="13564" width="6.85546875" style="121" customWidth="1"/>
    <col min="13565" max="13565" width="20.5703125" style="121" customWidth="1"/>
    <col min="13566" max="13571" width="6.85546875" style="121" customWidth="1"/>
    <col min="13572" max="13572" width="17.85546875" style="121" customWidth="1"/>
    <col min="13573" max="13578" width="6.85546875" style="121" customWidth="1"/>
    <col min="13579" max="13579" width="20.5703125" style="121" customWidth="1"/>
    <col min="13580" max="13580" width="10.42578125" style="121" customWidth="1"/>
    <col min="13581" max="13584" width="6.85546875" style="121" customWidth="1"/>
    <col min="13585" max="13585" width="11.5703125" style="121" customWidth="1"/>
    <col min="13586" max="13586" width="20.85546875" style="121" customWidth="1"/>
    <col min="13587" max="13587" width="8.7109375" style="121" customWidth="1"/>
    <col min="13588" max="13591" width="6.85546875" style="121" customWidth="1"/>
    <col min="13592" max="13592" width="11.28515625" style="121" customWidth="1"/>
    <col min="13593" max="13593" width="20.5703125" style="121" customWidth="1"/>
    <col min="13594" max="13594" width="10.42578125" style="121" customWidth="1"/>
    <col min="13595" max="13598" width="6.85546875" style="121" customWidth="1"/>
    <col min="13599" max="13599" width="9.140625" style="121" customWidth="1"/>
    <col min="13600" max="13600" width="20.5703125" style="121" customWidth="1"/>
    <col min="13601" max="13601" width="10.140625" style="121" customWidth="1"/>
    <col min="13602" max="13605" width="6.85546875" style="121" customWidth="1"/>
    <col min="13606" max="13606" width="11.28515625" style="121" customWidth="1"/>
    <col min="13607" max="13607" width="4" style="121" customWidth="1"/>
    <col min="13608" max="13608" width="6.5703125" style="121" customWidth="1"/>
    <col min="13609" max="13609" width="18.42578125" style="121" customWidth="1"/>
    <col min="13610" max="13610" width="20.42578125" style="121" customWidth="1"/>
    <col min="13611" max="13611" width="14.42578125" style="121" customWidth="1"/>
    <col min="13612" max="13612" width="25.5703125" style="121" customWidth="1"/>
    <col min="13613" max="13613" width="12.42578125" style="121" customWidth="1"/>
    <col min="13614" max="13614" width="19.85546875" style="121" customWidth="1"/>
    <col min="13615" max="13615" width="17.140625" style="121" customWidth="1"/>
    <col min="13616" max="13616" width="4.7109375" style="121" customWidth="1"/>
    <col min="13617" max="13617" width="4.28515625" style="121" customWidth="1"/>
    <col min="13618" max="13618" width="4.42578125" style="121" customWidth="1"/>
    <col min="13619" max="13619" width="5.140625" style="121" customWidth="1"/>
    <col min="13620" max="13620" width="5.7109375" style="121" customWidth="1"/>
    <col min="13621" max="13621" width="6.28515625" style="121" customWidth="1"/>
    <col min="13622" max="13622" width="6.5703125" style="121" customWidth="1"/>
    <col min="13623" max="13623" width="6.28515625" style="121" customWidth="1"/>
    <col min="13624" max="13625" width="5.7109375" style="121" customWidth="1"/>
    <col min="13626" max="13626" width="14.7109375" style="121" customWidth="1"/>
    <col min="13627" max="13636" width="5.7109375" style="121" customWidth="1"/>
    <col min="13637" max="13789" width="9.140625" style="121"/>
    <col min="13790" max="13790" width="13.28515625" style="121" customWidth="1"/>
    <col min="13791" max="13791" width="36" style="121" customWidth="1"/>
    <col min="13792" max="13792" width="15.85546875" style="121" customWidth="1"/>
    <col min="13793" max="13793" width="20.5703125" style="121" customWidth="1"/>
    <col min="13794" max="13794" width="7" style="121" customWidth="1"/>
    <col min="13795" max="13799" width="6.85546875" style="121" customWidth="1"/>
    <col min="13800" max="13800" width="27.42578125" style="121" customWidth="1"/>
    <col min="13801" max="13806" width="6.85546875" style="121" customWidth="1"/>
    <col min="13807" max="13807" width="20.5703125" style="121" customWidth="1"/>
    <col min="13808" max="13813" width="6.85546875" style="121" customWidth="1"/>
    <col min="13814" max="13814" width="18.85546875" style="121" customWidth="1"/>
    <col min="13815" max="13820" width="6.85546875" style="121" customWidth="1"/>
    <col min="13821" max="13821" width="20.5703125" style="121" customWidth="1"/>
    <col min="13822" max="13827" width="6.85546875" style="121" customWidth="1"/>
    <col min="13828" max="13828" width="17.85546875" style="121" customWidth="1"/>
    <col min="13829" max="13834" width="6.85546875" style="121" customWidth="1"/>
    <col min="13835" max="13835" width="20.5703125" style="121" customWidth="1"/>
    <col min="13836" max="13836" width="10.42578125" style="121" customWidth="1"/>
    <col min="13837" max="13840" width="6.85546875" style="121" customWidth="1"/>
    <col min="13841" max="13841" width="11.5703125" style="121" customWidth="1"/>
    <col min="13842" max="13842" width="20.85546875" style="121" customWidth="1"/>
    <col min="13843" max="13843" width="8.7109375" style="121" customWidth="1"/>
    <col min="13844" max="13847" width="6.85546875" style="121" customWidth="1"/>
    <col min="13848" max="13848" width="11.28515625" style="121" customWidth="1"/>
    <col min="13849" max="13849" width="20.5703125" style="121" customWidth="1"/>
    <col min="13850" max="13850" width="10.42578125" style="121" customWidth="1"/>
    <col min="13851" max="13854" width="6.85546875" style="121" customWidth="1"/>
    <col min="13855" max="13855" width="9.140625" style="121" customWidth="1"/>
    <col min="13856" max="13856" width="20.5703125" style="121" customWidth="1"/>
    <col min="13857" max="13857" width="10.140625" style="121" customWidth="1"/>
    <col min="13858" max="13861" width="6.85546875" style="121" customWidth="1"/>
    <col min="13862" max="13862" width="11.28515625" style="121" customWidth="1"/>
    <col min="13863" max="13863" width="4" style="121" customWidth="1"/>
    <col min="13864" max="13864" width="6.5703125" style="121" customWidth="1"/>
    <col min="13865" max="13865" width="18.42578125" style="121" customWidth="1"/>
    <col min="13866" max="13866" width="20.42578125" style="121" customWidth="1"/>
    <col min="13867" max="13867" width="14.42578125" style="121" customWidth="1"/>
    <col min="13868" max="13868" width="25.5703125" style="121" customWidth="1"/>
    <col min="13869" max="13869" width="12.42578125" style="121" customWidth="1"/>
    <col min="13870" max="13870" width="19.85546875" style="121" customWidth="1"/>
    <col min="13871" max="13871" width="17.140625" style="121" customWidth="1"/>
    <col min="13872" max="13872" width="4.7109375" style="121" customWidth="1"/>
    <col min="13873" max="13873" width="4.28515625" style="121" customWidth="1"/>
    <col min="13874" max="13874" width="4.42578125" style="121" customWidth="1"/>
    <col min="13875" max="13875" width="5.140625" style="121" customWidth="1"/>
    <col min="13876" max="13876" width="5.7109375" style="121" customWidth="1"/>
    <col min="13877" max="13877" width="6.28515625" style="121" customWidth="1"/>
    <col min="13878" max="13878" width="6.5703125" style="121" customWidth="1"/>
    <col min="13879" max="13879" width="6.28515625" style="121" customWidth="1"/>
    <col min="13880" max="13881" width="5.7109375" style="121" customWidth="1"/>
    <col min="13882" max="13882" width="14.7109375" style="121" customWidth="1"/>
    <col min="13883" max="13892" width="5.7109375" style="121" customWidth="1"/>
    <col min="13893" max="14045" width="9.140625" style="121"/>
    <col min="14046" max="14046" width="13.28515625" style="121" customWidth="1"/>
    <col min="14047" max="14047" width="36" style="121" customWidth="1"/>
    <col min="14048" max="14048" width="15.85546875" style="121" customWidth="1"/>
    <col min="14049" max="14049" width="20.5703125" style="121" customWidth="1"/>
    <col min="14050" max="14050" width="7" style="121" customWidth="1"/>
    <col min="14051" max="14055" width="6.85546875" style="121" customWidth="1"/>
    <col min="14056" max="14056" width="27.42578125" style="121" customWidth="1"/>
    <col min="14057" max="14062" width="6.85546875" style="121" customWidth="1"/>
    <col min="14063" max="14063" width="20.5703125" style="121" customWidth="1"/>
    <col min="14064" max="14069" width="6.85546875" style="121" customWidth="1"/>
    <col min="14070" max="14070" width="18.85546875" style="121" customWidth="1"/>
    <col min="14071" max="14076" width="6.85546875" style="121" customWidth="1"/>
    <col min="14077" max="14077" width="20.5703125" style="121" customWidth="1"/>
    <col min="14078" max="14083" width="6.85546875" style="121" customWidth="1"/>
    <col min="14084" max="14084" width="17.85546875" style="121" customWidth="1"/>
    <col min="14085" max="14090" width="6.85546875" style="121" customWidth="1"/>
    <col min="14091" max="14091" width="20.5703125" style="121" customWidth="1"/>
    <col min="14092" max="14092" width="10.42578125" style="121" customWidth="1"/>
    <col min="14093" max="14096" width="6.85546875" style="121" customWidth="1"/>
    <col min="14097" max="14097" width="11.5703125" style="121" customWidth="1"/>
    <col min="14098" max="14098" width="20.85546875" style="121" customWidth="1"/>
    <col min="14099" max="14099" width="8.7109375" style="121" customWidth="1"/>
    <col min="14100" max="14103" width="6.85546875" style="121" customWidth="1"/>
    <col min="14104" max="14104" width="11.28515625" style="121" customWidth="1"/>
    <col min="14105" max="14105" width="20.5703125" style="121" customWidth="1"/>
    <col min="14106" max="14106" width="10.42578125" style="121" customWidth="1"/>
    <col min="14107" max="14110" width="6.85546875" style="121" customWidth="1"/>
    <col min="14111" max="14111" width="9.140625" style="121" customWidth="1"/>
    <col min="14112" max="14112" width="20.5703125" style="121" customWidth="1"/>
    <col min="14113" max="14113" width="10.140625" style="121" customWidth="1"/>
    <col min="14114" max="14117" width="6.85546875" style="121" customWidth="1"/>
    <col min="14118" max="14118" width="11.28515625" style="121" customWidth="1"/>
    <col min="14119" max="14119" width="4" style="121" customWidth="1"/>
    <col min="14120" max="14120" width="6.5703125" style="121" customWidth="1"/>
    <col min="14121" max="14121" width="18.42578125" style="121" customWidth="1"/>
    <col min="14122" max="14122" width="20.42578125" style="121" customWidth="1"/>
    <col min="14123" max="14123" width="14.42578125" style="121" customWidth="1"/>
    <col min="14124" max="14124" width="25.5703125" style="121" customWidth="1"/>
    <col min="14125" max="14125" width="12.42578125" style="121" customWidth="1"/>
    <col min="14126" max="14126" width="19.85546875" style="121" customWidth="1"/>
    <col min="14127" max="14127" width="17.140625" style="121" customWidth="1"/>
    <col min="14128" max="14128" width="4.7109375" style="121" customWidth="1"/>
    <col min="14129" max="14129" width="4.28515625" style="121" customWidth="1"/>
    <col min="14130" max="14130" width="4.42578125" style="121" customWidth="1"/>
    <col min="14131" max="14131" width="5.140625" style="121" customWidth="1"/>
    <col min="14132" max="14132" width="5.7109375" style="121" customWidth="1"/>
    <col min="14133" max="14133" width="6.28515625" style="121" customWidth="1"/>
    <col min="14134" max="14134" width="6.5703125" style="121" customWidth="1"/>
    <col min="14135" max="14135" width="6.28515625" style="121" customWidth="1"/>
    <col min="14136" max="14137" width="5.7109375" style="121" customWidth="1"/>
    <col min="14138" max="14138" width="14.7109375" style="121" customWidth="1"/>
    <col min="14139" max="14148" width="5.7109375" style="121" customWidth="1"/>
    <col min="14149" max="14301" width="9.140625" style="121"/>
    <col min="14302" max="14302" width="13.28515625" style="121" customWidth="1"/>
    <col min="14303" max="14303" width="36" style="121" customWidth="1"/>
    <col min="14304" max="14304" width="15.85546875" style="121" customWidth="1"/>
    <col min="14305" max="14305" width="20.5703125" style="121" customWidth="1"/>
    <col min="14306" max="14306" width="7" style="121" customWidth="1"/>
    <col min="14307" max="14311" width="6.85546875" style="121" customWidth="1"/>
    <col min="14312" max="14312" width="27.42578125" style="121" customWidth="1"/>
    <col min="14313" max="14318" width="6.85546875" style="121" customWidth="1"/>
    <col min="14319" max="14319" width="20.5703125" style="121" customWidth="1"/>
    <col min="14320" max="14325" width="6.85546875" style="121" customWidth="1"/>
    <col min="14326" max="14326" width="18.85546875" style="121" customWidth="1"/>
    <col min="14327" max="14332" width="6.85546875" style="121" customWidth="1"/>
    <col min="14333" max="14333" width="20.5703125" style="121" customWidth="1"/>
    <col min="14334" max="14339" width="6.85546875" style="121" customWidth="1"/>
    <col min="14340" max="14340" width="17.85546875" style="121" customWidth="1"/>
    <col min="14341" max="14346" width="6.85546875" style="121" customWidth="1"/>
    <col min="14347" max="14347" width="20.5703125" style="121" customWidth="1"/>
    <col min="14348" max="14348" width="10.42578125" style="121" customWidth="1"/>
    <col min="14349" max="14352" width="6.85546875" style="121" customWidth="1"/>
    <col min="14353" max="14353" width="11.5703125" style="121" customWidth="1"/>
    <col min="14354" max="14354" width="20.85546875" style="121" customWidth="1"/>
    <col min="14355" max="14355" width="8.7109375" style="121" customWidth="1"/>
    <col min="14356" max="14359" width="6.85546875" style="121" customWidth="1"/>
    <col min="14360" max="14360" width="11.28515625" style="121" customWidth="1"/>
    <col min="14361" max="14361" width="20.5703125" style="121" customWidth="1"/>
    <col min="14362" max="14362" width="10.42578125" style="121" customWidth="1"/>
    <col min="14363" max="14366" width="6.85546875" style="121" customWidth="1"/>
    <col min="14367" max="14367" width="9.140625" style="121" customWidth="1"/>
    <col min="14368" max="14368" width="20.5703125" style="121" customWidth="1"/>
    <col min="14369" max="14369" width="10.140625" style="121" customWidth="1"/>
    <col min="14370" max="14373" width="6.85546875" style="121" customWidth="1"/>
    <col min="14374" max="14374" width="11.28515625" style="121" customWidth="1"/>
    <col min="14375" max="14375" width="4" style="121" customWidth="1"/>
    <col min="14376" max="14376" width="6.5703125" style="121" customWidth="1"/>
    <col min="14377" max="14377" width="18.42578125" style="121" customWidth="1"/>
    <col min="14378" max="14378" width="20.42578125" style="121" customWidth="1"/>
    <col min="14379" max="14379" width="14.42578125" style="121" customWidth="1"/>
    <col min="14380" max="14380" width="25.5703125" style="121" customWidth="1"/>
    <col min="14381" max="14381" width="12.42578125" style="121" customWidth="1"/>
    <col min="14382" max="14382" width="19.85546875" style="121" customWidth="1"/>
    <col min="14383" max="14383" width="17.140625" style="121" customWidth="1"/>
    <col min="14384" max="14384" width="4.7109375" style="121" customWidth="1"/>
    <col min="14385" max="14385" width="4.28515625" style="121" customWidth="1"/>
    <col min="14386" max="14386" width="4.42578125" style="121" customWidth="1"/>
    <col min="14387" max="14387" width="5.140625" style="121" customWidth="1"/>
    <col min="14388" max="14388" width="5.7109375" style="121" customWidth="1"/>
    <col min="14389" max="14389" width="6.28515625" style="121" customWidth="1"/>
    <col min="14390" max="14390" width="6.5703125" style="121" customWidth="1"/>
    <col min="14391" max="14391" width="6.28515625" style="121" customWidth="1"/>
    <col min="14392" max="14393" width="5.7109375" style="121" customWidth="1"/>
    <col min="14394" max="14394" width="14.7109375" style="121" customWidth="1"/>
    <col min="14395" max="14404" width="5.7109375" style="121" customWidth="1"/>
    <col min="14405" max="14557" width="9.140625" style="121"/>
    <col min="14558" max="14558" width="13.28515625" style="121" customWidth="1"/>
    <col min="14559" max="14559" width="36" style="121" customWidth="1"/>
    <col min="14560" max="14560" width="15.85546875" style="121" customWidth="1"/>
    <col min="14561" max="14561" width="20.5703125" style="121" customWidth="1"/>
    <col min="14562" max="14562" width="7" style="121" customWidth="1"/>
    <col min="14563" max="14567" width="6.85546875" style="121" customWidth="1"/>
    <col min="14568" max="14568" width="27.42578125" style="121" customWidth="1"/>
    <col min="14569" max="14574" width="6.85546875" style="121" customWidth="1"/>
    <col min="14575" max="14575" width="20.5703125" style="121" customWidth="1"/>
    <col min="14576" max="14581" width="6.85546875" style="121" customWidth="1"/>
    <col min="14582" max="14582" width="18.85546875" style="121" customWidth="1"/>
    <col min="14583" max="14588" width="6.85546875" style="121" customWidth="1"/>
    <col min="14589" max="14589" width="20.5703125" style="121" customWidth="1"/>
    <col min="14590" max="14595" width="6.85546875" style="121" customWidth="1"/>
    <col min="14596" max="14596" width="17.85546875" style="121" customWidth="1"/>
    <col min="14597" max="14602" width="6.85546875" style="121" customWidth="1"/>
    <col min="14603" max="14603" width="20.5703125" style="121" customWidth="1"/>
    <col min="14604" max="14604" width="10.42578125" style="121" customWidth="1"/>
    <col min="14605" max="14608" width="6.85546875" style="121" customWidth="1"/>
    <col min="14609" max="14609" width="11.5703125" style="121" customWidth="1"/>
    <col min="14610" max="14610" width="20.85546875" style="121" customWidth="1"/>
    <col min="14611" max="14611" width="8.7109375" style="121" customWidth="1"/>
    <col min="14612" max="14615" width="6.85546875" style="121" customWidth="1"/>
    <col min="14616" max="14616" width="11.28515625" style="121" customWidth="1"/>
    <col min="14617" max="14617" width="20.5703125" style="121" customWidth="1"/>
    <col min="14618" max="14618" width="10.42578125" style="121" customWidth="1"/>
    <col min="14619" max="14622" width="6.85546875" style="121" customWidth="1"/>
    <col min="14623" max="14623" width="9.140625" style="121" customWidth="1"/>
    <col min="14624" max="14624" width="20.5703125" style="121" customWidth="1"/>
    <col min="14625" max="14625" width="10.140625" style="121" customWidth="1"/>
    <col min="14626" max="14629" width="6.85546875" style="121" customWidth="1"/>
    <col min="14630" max="14630" width="11.28515625" style="121" customWidth="1"/>
    <col min="14631" max="14631" width="4" style="121" customWidth="1"/>
    <col min="14632" max="14632" width="6.5703125" style="121" customWidth="1"/>
    <col min="14633" max="14633" width="18.42578125" style="121" customWidth="1"/>
    <col min="14634" max="14634" width="20.42578125" style="121" customWidth="1"/>
    <col min="14635" max="14635" width="14.42578125" style="121" customWidth="1"/>
    <col min="14636" max="14636" width="25.5703125" style="121" customWidth="1"/>
    <col min="14637" max="14637" width="12.42578125" style="121" customWidth="1"/>
    <col min="14638" max="14638" width="19.85546875" style="121" customWidth="1"/>
    <col min="14639" max="14639" width="17.140625" style="121" customWidth="1"/>
    <col min="14640" max="14640" width="4.7109375" style="121" customWidth="1"/>
    <col min="14641" max="14641" width="4.28515625" style="121" customWidth="1"/>
    <col min="14642" max="14642" width="4.42578125" style="121" customWidth="1"/>
    <col min="14643" max="14643" width="5.140625" style="121" customWidth="1"/>
    <col min="14644" max="14644" width="5.7109375" style="121" customWidth="1"/>
    <col min="14645" max="14645" width="6.28515625" style="121" customWidth="1"/>
    <col min="14646" max="14646" width="6.5703125" style="121" customWidth="1"/>
    <col min="14647" max="14647" width="6.28515625" style="121" customWidth="1"/>
    <col min="14648" max="14649" width="5.7109375" style="121" customWidth="1"/>
    <col min="14650" max="14650" width="14.7109375" style="121" customWidth="1"/>
    <col min="14651" max="14660" width="5.7109375" style="121" customWidth="1"/>
    <col min="14661" max="14813" width="9.140625" style="121"/>
    <col min="14814" max="14814" width="13.28515625" style="121" customWidth="1"/>
    <col min="14815" max="14815" width="36" style="121" customWidth="1"/>
    <col min="14816" max="14816" width="15.85546875" style="121" customWidth="1"/>
    <col min="14817" max="14817" width="20.5703125" style="121" customWidth="1"/>
    <col min="14818" max="14818" width="7" style="121" customWidth="1"/>
    <col min="14819" max="14823" width="6.85546875" style="121" customWidth="1"/>
    <col min="14824" max="14824" width="27.42578125" style="121" customWidth="1"/>
    <col min="14825" max="14830" width="6.85546875" style="121" customWidth="1"/>
    <col min="14831" max="14831" width="20.5703125" style="121" customWidth="1"/>
    <col min="14832" max="14837" width="6.85546875" style="121" customWidth="1"/>
    <col min="14838" max="14838" width="18.85546875" style="121" customWidth="1"/>
    <col min="14839" max="14844" width="6.85546875" style="121" customWidth="1"/>
    <col min="14845" max="14845" width="20.5703125" style="121" customWidth="1"/>
    <col min="14846" max="14851" width="6.85546875" style="121" customWidth="1"/>
    <col min="14852" max="14852" width="17.85546875" style="121" customWidth="1"/>
    <col min="14853" max="14858" width="6.85546875" style="121" customWidth="1"/>
    <col min="14859" max="14859" width="20.5703125" style="121" customWidth="1"/>
    <col min="14860" max="14860" width="10.42578125" style="121" customWidth="1"/>
    <col min="14861" max="14864" width="6.85546875" style="121" customWidth="1"/>
    <col min="14865" max="14865" width="11.5703125" style="121" customWidth="1"/>
    <col min="14866" max="14866" width="20.85546875" style="121" customWidth="1"/>
    <col min="14867" max="14867" width="8.7109375" style="121" customWidth="1"/>
    <col min="14868" max="14871" width="6.85546875" style="121" customWidth="1"/>
    <col min="14872" max="14872" width="11.28515625" style="121" customWidth="1"/>
    <col min="14873" max="14873" width="20.5703125" style="121" customWidth="1"/>
    <col min="14874" max="14874" width="10.42578125" style="121" customWidth="1"/>
    <col min="14875" max="14878" width="6.85546875" style="121" customWidth="1"/>
    <col min="14879" max="14879" width="9.140625" style="121" customWidth="1"/>
    <col min="14880" max="14880" width="20.5703125" style="121" customWidth="1"/>
    <col min="14881" max="14881" width="10.140625" style="121" customWidth="1"/>
    <col min="14882" max="14885" width="6.85546875" style="121" customWidth="1"/>
    <col min="14886" max="14886" width="11.28515625" style="121" customWidth="1"/>
    <col min="14887" max="14887" width="4" style="121" customWidth="1"/>
    <col min="14888" max="14888" width="6.5703125" style="121" customWidth="1"/>
    <col min="14889" max="14889" width="18.42578125" style="121" customWidth="1"/>
    <col min="14890" max="14890" width="20.42578125" style="121" customWidth="1"/>
    <col min="14891" max="14891" width="14.42578125" style="121" customWidth="1"/>
    <col min="14892" max="14892" width="25.5703125" style="121" customWidth="1"/>
    <col min="14893" max="14893" width="12.42578125" style="121" customWidth="1"/>
    <col min="14894" max="14894" width="19.85546875" style="121" customWidth="1"/>
    <col min="14895" max="14895" width="17.140625" style="121" customWidth="1"/>
    <col min="14896" max="14896" width="4.7109375" style="121" customWidth="1"/>
    <col min="14897" max="14897" width="4.28515625" style="121" customWidth="1"/>
    <col min="14898" max="14898" width="4.42578125" style="121" customWidth="1"/>
    <col min="14899" max="14899" width="5.140625" style="121" customWidth="1"/>
    <col min="14900" max="14900" width="5.7109375" style="121" customWidth="1"/>
    <col min="14901" max="14901" width="6.28515625" style="121" customWidth="1"/>
    <col min="14902" max="14902" width="6.5703125" style="121" customWidth="1"/>
    <col min="14903" max="14903" width="6.28515625" style="121" customWidth="1"/>
    <col min="14904" max="14905" width="5.7109375" style="121" customWidth="1"/>
    <col min="14906" max="14906" width="14.7109375" style="121" customWidth="1"/>
    <col min="14907" max="14916" width="5.7109375" style="121" customWidth="1"/>
    <col min="14917" max="15069" width="9.140625" style="121"/>
    <col min="15070" max="15070" width="13.28515625" style="121" customWidth="1"/>
    <col min="15071" max="15071" width="36" style="121" customWidth="1"/>
    <col min="15072" max="15072" width="15.85546875" style="121" customWidth="1"/>
    <col min="15073" max="15073" width="20.5703125" style="121" customWidth="1"/>
    <col min="15074" max="15074" width="7" style="121" customWidth="1"/>
    <col min="15075" max="15079" width="6.85546875" style="121" customWidth="1"/>
    <col min="15080" max="15080" width="27.42578125" style="121" customWidth="1"/>
    <col min="15081" max="15086" width="6.85546875" style="121" customWidth="1"/>
    <col min="15087" max="15087" width="20.5703125" style="121" customWidth="1"/>
    <col min="15088" max="15093" width="6.85546875" style="121" customWidth="1"/>
    <col min="15094" max="15094" width="18.85546875" style="121" customWidth="1"/>
    <col min="15095" max="15100" width="6.85546875" style="121" customWidth="1"/>
    <col min="15101" max="15101" width="20.5703125" style="121" customWidth="1"/>
    <col min="15102" max="15107" width="6.85546875" style="121" customWidth="1"/>
    <col min="15108" max="15108" width="17.85546875" style="121" customWidth="1"/>
    <col min="15109" max="15114" width="6.85546875" style="121" customWidth="1"/>
    <col min="15115" max="15115" width="20.5703125" style="121" customWidth="1"/>
    <col min="15116" max="15116" width="10.42578125" style="121" customWidth="1"/>
    <col min="15117" max="15120" width="6.85546875" style="121" customWidth="1"/>
    <col min="15121" max="15121" width="11.5703125" style="121" customWidth="1"/>
    <col min="15122" max="15122" width="20.85546875" style="121" customWidth="1"/>
    <col min="15123" max="15123" width="8.7109375" style="121" customWidth="1"/>
    <col min="15124" max="15127" width="6.85546875" style="121" customWidth="1"/>
    <col min="15128" max="15128" width="11.28515625" style="121" customWidth="1"/>
    <col min="15129" max="15129" width="20.5703125" style="121" customWidth="1"/>
    <col min="15130" max="15130" width="10.42578125" style="121" customWidth="1"/>
    <col min="15131" max="15134" width="6.85546875" style="121" customWidth="1"/>
    <col min="15135" max="15135" width="9.140625" style="121" customWidth="1"/>
    <col min="15136" max="15136" width="20.5703125" style="121" customWidth="1"/>
    <col min="15137" max="15137" width="10.140625" style="121" customWidth="1"/>
    <col min="15138" max="15141" width="6.85546875" style="121" customWidth="1"/>
    <col min="15142" max="15142" width="11.28515625" style="121" customWidth="1"/>
    <col min="15143" max="15143" width="4" style="121" customWidth="1"/>
    <col min="15144" max="15144" width="6.5703125" style="121" customWidth="1"/>
    <col min="15145" max="15145" width="18.42578125" style="121" customWidth="1"/>
    <col min="15146" max="15146" width="20.42578125" style="121" customWidth="1"/>
    <col min="15147" max="15147" width="14.42578125" style="121" customWidth="1"/>
    <col min="15148" max="15148" width="25.5703125" style="121" customWidth="1"/>
    <col min="15149" max="15149" width="12.42578125" style="121" customWidth="1"/>
    <col min="15150" max="15150" width="19.85546875" style="121" customWidth="1"/>
    <col min="15151" max="15151" width="17.140625" style="121" customWidth="1"/>
    <col min="15152" max="15152" width="4.7109375" style="121" customWidth="1"/>
    <col min="15153" max="15153" width="4.28515625" style="121" customWidth="1"/>
    <col min="15154" max="15154" width="4.42578125" style="121" customWidth="1"/>
    <col min="15155" max="15155" width="5.140625" style="121" customWidth="1"/>
    <col min="15156" max="15156" width="5.7109375" style="121" customWidth="1"/>
    <col min="15157" max="15157" width="6.28515625" style="121" customWidth="1"/>
    <col min="15158" max="15158" width="6.5703125" style="121" customWidth="1"/>
    <col min="15159" max="15159" width="6.28515625" style="121" customWidth="1"/>
    <col min="15160" max="15161" width="5.7109375" style="121" customWidth="1"/>
    <col min="15162" max="15162" width="14.7109375" style="121" customWidth="1"/>
    <col min="15163" max="15172" width="5.7109375" style="121" customWidth="1"/>
    <col min="15173" max="15325" width="9.140625" style="121"/>
    <col min="15326" max="15326" width="13.28515625" style="121" customWidth="1"/>
    <col min="15327" max="15327" width="36" style="121" customWidth="1"/>
    <col min="15328" max="15328" width="15.85546875" style="121" customWidth="1"/>
    <col min="15329" max="15329" width="20.5703125" style="121" customWidth="1"/>
    <col min="15330" max="15330" width="7" style="121" customWidth="1"/>
    <col min="15331" max="15335" width="6.85546875" style="121" customWidth="1"/>
    <col min="15336" max="15336" width="27.42578125" style="121" customWidth="1"/>
    <col min="15337" max="15342" width="6.85546875" style="121" customWidth="1"/>
    <col min="15343" max="15343" width="20.5703125" style="121" customWidth="1"/>
    <col min="15344" max="15349" width="6.85546875" style="121" customWidth="1"/>
    <col min="15350" max="15350" width="18.85546875" style="121" customWidth="1"/>
    <col min="15351" max="15356" width="6.85546875" style="121" customWidth="1"/>
    <col min="15357" max="15357" width="20.5703125" style="121" customWidth="1"/>
    <col min="15358" max="15363" width="6.85546875" style="121" customWidth="1"/>
    <col min="15364" max="15364" width="17.85546875" style="121" customWidth="1"/>
    <col min="15365" max="15370" width="6.85546875" style="121" customWidth="1"/>
    <col min="15371" max="15371" width="20.5703125" style="121" customWidth="1"/>
    <col min="15372" max="15372" width="10.42578125" style="121" customWidth="1"/>
    <col min="15373" max="15376" width="6.85546875" style="121" customWidth="1"/>
    <col min="15377" max="15377" width="11.5703125" style="121" customWidth="1"/>
    <col min="15378" max="15378" width="20.85546875" style="121" customWidth="1"/>
    <col min="15379" max="15379" width="8.7109375" style="121" customWidth="1"/>
    <col min="15380" max="15383" width="6.85546875" style="121" customWidth="1"/>
    <col min="15384" max="15384" width="11.28515625" style="121" customWidth="1"/>
    <col min="15385" max="15385" width="20.5703125" style="121" customWidth="1"/>
    <col min="15386" max="15386" width="10.42578125" style="121" customWidth="1"/>
    <col min="15387" max="15390" width="6.85546875" style="121" customWidth="1"/>
    <col min="15391" max="15391" width="9.140625" style="121" customWidth="1"/>
    <col min="15392" max="15392" width="20.5703125" style="121" customWidth="1"/>
    <col min="15393" max="15393" width="10.140625" style="121" customWidth="1"/>
    <col min="15394" max="15397" width="6.85546875" style="121" customWidth="1"/>
    <col min="15398" max="15398" width="11.28515625" style="121" customWidth="1"/>
    <col min="15399" max="15399" width="4" style="121" customWidth="1"/>
    <col min="15400" max="15400" width="6.5703125" style="121" customWidth="1"/>
    <col min="15401" max="15401" width="18.42578125" style="121" customWidth="1"/>
    <col min="15402" max="15402" width="20.42578125" style="121" customWidth="1"/>
    <col min="15403" max="15403" width="14.42578125" style="121" customWidth="1"/>
    <col min="15404" max="15404" width="25.5703125" style="121" customWidth="1"/>
    <col min="15405" max="15405" width="12.42578125" style="121" customWidth="1"/>
    <col min="15406" max="15406" width="19.85546875" style="121" customWidth="1"/>
    <col min="15407" max="15407" width="17.140625" style="121" customWidth="1"/>
    <col min="15408" max="15408" width="4.7109375" style="121" customWidth="1"/>
    <col min="15409" max="15409" width="4.28515625" style="121" customWidth="1"/>
    <col min="15410" max="15410" width="4.42578125" style="121" customWidth="1"/>
    <col min="15411" max="15411" width="5.140625" style="121" customWidth="1"/>
    <col min="15412" max="15412" width="5.7109375" style="121" customWidth="1"/>
    <col min="15413" max="15413" width="6.28515625" style="121" customWidth="1"/>
    <col min="15414" max="15414" width="6.5703125" style="121" customWidth="1"/>
    <col min="15415" max="15415" width="6.28515625" style="121" customWidth="1"/>
    <col min="15416" max="15417" width="5.7109375" style="121" customWidth="1"/>
    <col min="15418" max="15418" width="14.7109375" style="121" customWidth="1"/>
    <col min="15419" max="15428" width="5.7109375" style="121" customWidth="1"/>
    <col min="15429" max="15581" width="9.140625" style="121"/>
    <col min="15582" max="15582" width="13.28515625" style="121" customWidth="1"/>
    <col min="15583" max="15583" width="36" style="121" customWidth="1"/>
    <col min="15584" max="15584" width="15.85546875" style="121" customWidth="1"/>
    <col min="15585" max="15585" width="20.5703125" style="121" customWidth="1"/>
    <col min="15586" max="15586" width="7" style="121" customWidth="1"/>
    <col min="15587" max="15591" width="6.85546875" style="121" customWidth="1"/>
    <col min="15592" max="15592" width="27.42578125" style="121" customWidth="1"/>
    <col min="15593" max="15598" width="6.85546875" style="121" customWidth="1"/>
    <col min="15599" max="15599" width="20.5703125" style="121" customWidth="1"/>
    <col min="15600" max="15605" width="6.85546875" style="121" customWidth="1"/>
    <col min="15606" max="15606" width="18.85546875" style="121" customWidth="1"/>
    <col min="15607" max="15612" width="6.85546875" style="121" customWidth="1"/>
    <col min="15613" max="15613" width="20.5703125" style="121" customWidth="1"/>
    <col min="15614" max="15619" width="6.85546875" style="121" customWidth="1"/>
    <col min="15620" max="15620" width="17.85546875" style="121" customWidth="1"/>
    <col min="15621" max="15626" width="6.85546875" style="121" customWidth="1"/>
    <col min="15627" max="15627" width="20.5703125" style="121" customWidth="1"/>
    <col min="15628" max="15628" width="10.42578125" style="121" customWidth="1"/>
    <col min="15629" max="15632" width="6.85546875" style="121" customWidth="1"/>
    <col min="15633" max="15633" width="11.5703125" style="121" customWidth="1"/>
    <col min="15634" max="15634" width="20.85546875" style="121" customWidth="1"/>
    <col min="15635" max="15635" width="8.7109375" style="121" customWidth="1"/>
    <col min="15636" max="15639" width="6.85546875" style="121" customWidth="1"/>
    <col min="15640" max="15640" width="11.28515625" style="121" customWidth="1"/>
    <col min="15641" max="15641" width="20.5703125" style="121" customWidth="1"/>
    <col min="15642" max="15642" width="10.42578125" style="121" customWidth="1"/>
    <col min="15643" max="15646" width="6.85546875" style="121" customWidth="1"/>
    <col min="15647" max="15647" width="9.140625" style="121" customWidth="1"/>
    <col min="15648" max="15648" width="20.5703125" style="121" customWidth="1"/>
    <col min="15649" max="15649" width="10.140625" style="121" customWidth="1"/>
    <col min="15650" max="15653" width="6.85546875" style="121" customWidth="1"/>
    <col min="15654" max="15654" width="11.28515625" style="121" customWidth="1"/>
    <col min="15655" max="15655" width="4" style="121" customWidth="1"/>
    <col min="15656" max="15656" width="6.5703125" style="121" customWidth="1"/>
    <col min="15657" max="15657" width="18.42578125" style="121" customWidth="1"/>
    <col min="15658" max="15658" width="20.42578125" style="121" customWidth="1"/>
    <col min="15659" max="15659" width="14.42578125" style="121" customWidth="1"/>
    <col min="15660" max="15660" width="25.5703125" style="121" customWidth="1"/>
    <col min="15661" max="15661" width="12.42578125" style="121" customWidth="1"/>
    <col min="15662" max="15662" width="19.85546875" style="121" customWidth="1"/>
    <col min="15663" max="15663" width="17.140625" style="121" customWidth="1"/>
    <col min="15664" max="15664" width="4.7109375" style="121" customWidth="1"/>
    <col min="15665" max="15665" width="4.28515625" style="121" customWidth="1"/>
    <col min="15666" max="15666" width="4.42578125" style="121" customWidth="1"/>
    <col min="15667" max="15667" width="5.140625" style="121" customWidth="1"/>
    <col min="15668" max="15668" width="5.7109375" style="121" customWidth="1"/>
    <col min="15669" max="15669" width="6.28515625" style="121" customWidth="1"/>
    <col min="15670" max="15670" width="6.5703125" style="121" customWidth="1"/>
    <col min="15671" max="15671" width="6.28515625" style="121" customWidth="1"/>
    <col min="15672" max="15673" width="5.7109375" style="121" customWidth="1"/>
    <col min="15674" max="15674" width="14.7109375" style="121" customWidth="1"/>
    <col min="15675" max="15684" width="5.7109375" style="121" customWidth="1"/>
    <col min="15685" max="15837" width="9.140625" style="121"/>
    <col min="15838" max="15838" width="13.28515625" style="121" customWidth="1"/>
    <col min="15839" max="15839" width="36" style="121" customWidth="1"/>
    <col min="15840" max="15840" width="15.85546875" style="121" customWidth="1"/>
    <col min="15841" max="15841" width="20.5703125" style="121" customWidth="1"/>
    <col min="15842" max="15842" width="7" style="121" customWidth="1"/>
    <col min="15843" max="15847" width="6.85546875" style="121" customWidth="1"/>
    <col min="15848" max="15848" width="27.42578125" style="121" customWidth="1"/>
    <col min="15849" max="15854" width="6.85546875" style="121" customWidth="1"/>
    <col min="15855" max="15855" width="20.5703125" style="121" customWidth="1"/>
    <col min="15856" max="15861" width="6.85546875" style="121" customWidth="1"/>
    <col min="15862" max="15862" width="18.85546875" style="121" customWidth="1"/>
    <col min="15863" max="15868" width="6.85546875" style="121" customWidth="1"/>
    <col min="15869" max="15869" width="20.5703125" style="121" customWidth="1"/>
    <col min="15870" max="15875" width="6.85546875" style="121" customWidth="1"/>
    <col min="15876" max="15876" width="17.85546875" style="121" customWidth="1"/>
    <col min="15877" max="15882" width="6.85546875" style="121" customWidth="1"/>
    <col min="15883" max="15883" width="20.5703125" style="121" customWidth="1"/>
    <col min="15884" max="15884" width="10.42578125" style="121" customWidth="1"/>
    <col min="15885" max="15888" width="6.85546875" style="121" customWidth="1"/>
    <col min="15889" max="15889" width="11.5703125" style="121" customWidth="1"/>
    <col min="15890" max="15890" width="20.85546875" style="121" customWidth="1"/>
    <col min="15891" max="15891" width="8.7109375" style="121" customWidth="1"/>
    <col min="15892" max="15895" width="6.85546875" style="121" customWidth="1"/>
    <col min="15896" max="15896" width="11.28515625" style="121" customWidth="1"/>
    <col min="15897" max="15897" width="20.5703125" style="121" customWidth="1"/>
    <col min="15898" max="15898" width="10.42578125" style="121" customWidth="1"/>
    <col min="15899" max="15902" width="6.85546875" style="121" customWidth="1"/>
    <col min="15903" max="15903" width="9.140625" style="121" customWidth="1"/>
    <col min="15904" max="15904" width="20.5703125" style="121" customWidth="1"/>
    <col min="15905" max="15905" width="10.140625" style="121" customWidth="1"/>
    <col min="15906" max="15909" width="6.85546875" style="121" customWidth="1"/>
    <col min="15910" max="15910" width="11.28515625" style="121" customWidth="1"/>
    <col min="15911" max="15911" width="4" style="121" customWidth="1"/>
    <col min="15912" max="15912" width="6.5703125" style="121" customWidth="1"/>
    <col min="15913" max="15913" width="18.42578125" style="121" customWidth="1"/>
    <col min="15914" max="15914" width="20.42578125" style="121" customWidth="1"/>
    <col min="15915" max="15915" width="14.42578125" style="121" customWidth="1"/>
    <col min="15916" max="15916" width="25.5703125" style="121" customWidth="1"/>
    <col min="15917" max="15917" width="12.42578125" style="121" customWidth="1"/>
    <col min="15918" max="15918" width="19.85546875" style="121" customWidth="1"/>
    <col min="15919" max="15919" width="17.140625" style="121" customWidth="1"/>
    <col min="15920" max="15920" width="4.7109375" style="121" customWidth="1"/>
    <col min="15921" max="15921" width="4.28515625" style="121" customWidth="1"/>
    <col min="15922" max="15922" width="4.42578125" style="121" customWidth="1"/>
    <col min="15923" max="15923" width="5.140625" style="121" customWidth="1"/>
    <col min="15924" max="15924" width="5.7109375" style="121" customWidth="1"/>
    <col min="15925" max="15925" width="6.28515625" style="121" customWidth="1"/>
    <col min="15926" max="15926" width="6.5703125" style="121" customWidth="1"/>
    <col min="15927" max="15927" width="6.28515625" style="121" customWidth="1"/>
    <col min="15928" max="15929" width="5.7109375" style="121" customWidth="1"/>
    <col min="15930" max="15930" width="14.7109375" style="121" customWidth="1"/>
    <col min="15931" max="15940" width="5.7109375" style="121" customWidth="1"/>
    <col min="15941" max="16093" width="9.140625" style="121"/>
    <col min="16094" max="16094" width="13.28515625" style="121" customWidth="1"/>
    <col min="16095" max="16095" width="36" style="121" customWidth="1"/>
    <col min="16096" max="16096" width="15.85546875" style="121" customWidth="1"/>
    <col min="16097" max="16097" width="20.5703125" style="121" customWidth="1"/>
    <col min="16098" max="16098" width="7" style="121" customWidth="1"/>
    <col min="16099" max="16103" width="6.85546875" style="121" customWidth="1"/>
    <col min="16104" max="16104" width="27.42578125" style="121" customWidth="1"/>
    <col min="16105" max="16110" width="6.85546875" style="121" customWidth="1"/>
    <col min="16111" max="16111" width="20.5703125" style="121" customWidth="1"/>
    <col min="16112" max="16117" width="6.85546875" style="121" customWidth="1"/>
    <col min="16118" max="16118" width="18.85546875" style="121" customWidth="1"/>
    <col min="16119" max="16124" width="6.85546875" style="121" customWidth="1"/>
    <col min="16125" max="16125" width="20.5703125" style="121" customWidth="1"/>
    <col min="16126" max="16131" width="6.85546875" style="121" customWidth="1"/>
    <col min="16132" max="16132" width="17.85546875" style="121" customWidth="1"/>
    <col min="16133" max="16138" width="6.85546875" style="121" customWidth="1"/>
    <col min="16139" max="16139" width="20.5703125" style="121" customWidth="1"/>
    <col min="16140" max="16140" width="10.42578125" style="121" customWidth="1"/>
    <col min="16141" max="16144" width="6.85546875" style="121" customWidth="1"/>
    <col min="16145" max="16145" width="11.5703125" style="121" customWidth="1"/>
    <col min="16146" max="16146" width="20.85546875" style="121" customWidth="1"/>
    <col min="16147" max="16147" width="8.7109375" style="121" customWidth="1"/>
    <col min="16148" max="16151" width="6.85546875" style="121" customWidth="1"/>
    <col min="16152" max="16152" width="11.28515625" style="121" customWidth="1"/>
    <col min="16153" max="16153" width="20.5703125" style="121" customWidth="1"/>
    <col min="16154" max="16154" width="10.42578125" style="121" customWidth="1"/>
    <col min="16155" max="16158" width="6.85546875" style="121" customWidth="1"/>
    <col min="16159" max="16159" width="9.140625" style="121" customWidth="1"/>
    <col min="16160" max="16160" width="20.5703125" style="121" customWidth="1"/>
    <col min="16161" max="16161" width="10.140625" style="121" customWidth="1"/>
    <col min="16162" max="16165" width="6.85546875" style="121" customWidth="1"/>
    <col min="16166" max="16166" width="11.28515625" style="121" customWidth="1"/>
    <col min="16167" max="16167" width="4" style="121" customWidth="1"/>
    <col min="16168" max="16168" width="6.5703125" style="121" customWidth="1"/>
    <col min="16169" max="16169" width="18.42578125" style="121" customWidth="1"/>
    <col min="16170" max="16170" width="20.42578125" style="121" customWidth="1"/>
    <col min="16171" max="16171" width="14.42578125" style="121" customWidth="1"/>
    <col min="16172" max="16172" width="25.5703125" style="121" customWidth="1"/>
    <col min="16173" max="16173" width="12.42578125" style="121" customWidth="1"/>
    <col min="16174" max="16174" width="19.85546875" style="121" customWidth="1"/>
    <col min="16175" max="16175" width="17.140625" style="121" customWidth="1"/>
    <col min="16176" max="16176" width="4.7109375" style="121" customWidth="1"/>
    <col min="16177" max="16177" width="4.28515625" style="121" customWidth="1"/>
    <col min="16178" max="16178" width="4.42578125" style="121" customWidth="1"/>
    <col min="16179" max="16179" width="5.140625" style="121" customWidth="1"/>
    <col min="16180" max="16180" width="5.7109375" style="121" customWidth="1"/>
    <col min="16181" max="16181" width="6.28515625" style="121" customWidth="1"/>
    <col min="16182" max="16182" width="6.5703125" style="121" customWidth="1"/>
    <col min="16183" max="16183" width="6.28515625" style="121" customWidth="1"/>
    <col min="16184" max="16185" width="5.7109375" style="121" customWidth="1"/>
    <col min="16186" max="16186" width="14.7109375" style="121" customWidth="1"/>
    <col min="16187" max="16196" width="5.7109375" style="121" customWidth="1"/>
    <col min="16197" max="16384" width="9.140625" style="121"/>
  </cols>
  <sheetData>
    <row r="1" spans="1:67" ht="18.75" x14ac:dyDescent="0.25">
      <c r="AL1" s="167" t="s">
        <v>302</v>
      </c>
    </row>
    <row r="2" spans="1:67" x14ac:dyDescent="0.25">
      <c r="AL2" s="212" t="s">
        <v>540</v>
      </c>
    </row>
    <row r="3" spans="1:67" ht="18.75" x14ac:dyDescent="0.3">
      <c r="AL3" s="168"/>
    </row>
    <row r="4" spans="1:67" ht="18.75" x14ac:dyDescent="0.3">
      <c r="A4" s="295" t="s">
        <v>235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</row>
    <row r="5" spans="1:67" x14ac:dyDescent="0.25">
      <c r="A5" s="206"/>
      <c r="B5" s="206"/>
      <c r="C5" s="20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206"/>
      <c r="AG5" s="206"/>
      <c r="AH5" s="206"/>
      <c r="AI5" s="206"/>
      <c r="AJ5" s="206"/>
      <c r="AK5" s="206"/>
      <c r="AL5" s="206"/>
    </row>
    <row r="6" spans="1:67" ht="18.75" x14ac:dyDescent="0.25">
      <c r="A6" s="274" t="s">
        <v>527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  <c r="BF6" s="176"/>
      <c r="BG6" s="176"/>
      <c r="BH6" s="176"/>
      <c r="BI6" s="176"/>
      <c r="BJ6" s="176"/>
      <c r="BK6" s="176"/>
      <c r="BL6" s="176"/>
      <c r="BM6" s="176"/>
      <c r="BN6" s="176"/>
      <c r="BO6" s="176"/>
    </row>
    <row r="7" spans="1:67" ht="18.75" x14ac:dyDescent="0.3">
      <c r="A7" s="198"/>
      <c r="B7" s="198"/>
      <c r="C7" s="198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8"/>
      <c r="AG7" s="198"/>
      <c r="AH7" s="198"/>
      <c r="AI7" s="198"/>
      <c r="AJ7" s="198"/>
      <c r="AK7" s="198"/>
      <c r="AL7" s="198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</row>
    <row r="8" spans="1:67" ht="18.75" x14ac:dyDescent="0.25">
      <c r="A8" s="296" t="s">
        <v>3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  <c r="AD8" s="296"/>
      <c r="AE8" s="296"/>
      <c r="AF8" s="296"/>
      <c r="AG8" s="296"/>
      <c r="AH8" s="296"/>
      <c r="AI8" s="296"/>
      <c r="AJ8" s="296"/>
      <c r="AK8" s="296"/>
      <c r="AL8" s="296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</row>
    <row r="9" spans="1:67" ht="15.75" customHeight="1" x14ac:dyDescent="0.25">
      <c r="A9" s="244" t="s">
        <v>4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/>
      <c r="AD9" s="244"/>
      <c r="AE9" s="244"/>
      <c r="AF9" s="244"/>
      <c r="AG9" s="244"/>
      <c r="AH9" s="244"/>
      <c r="AI9" s="244"/>
      <c r="AJ9" s="244"/>
      <c r="AK9" s="244"/>
      <c r="AL9" s="244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</row>
    <row r="10" spans="1:67" x14ac:dyDescent="0.25">
      <c r="A10" s="297"/>
      <c r="B10" s="297"/>
      <c r="C10" s="297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298"/>
      <c r="Z10" s="298"/>
      <c r="AA10" s="298"/>
      <c r="AB10" s="298"/>
      <c r="AC10" s="298"/>
      <c r="AD10" s="298"/>
      <c r="AE10" s="298"/>
      <c r="AF10" s="207"/>
      <c r="AG10" s="207"/>
      <c r="AH10" s="207"/>
      <c r="AI10" s="207"/>
      <c r="AJ10" s="207"/>
      <c r="AK10" s="207"/>
      <c r="AL10" s="207"/>
      <c r="AM10" s="16"/>
      <c r="AN10" s="16"/>
      <c r="AO10" s="16"/>
      <c r="AP10" s="16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</row>
    <row r="11" spans="1:67" s="9" customFormat="1" ht="18.75" customHeight="1" x14ac:dyDescent="0.25">
      <c r="A11" s="286" t="s">
        <v>5</v>
      </c>
      <c r="B11" s="277" t="s">
        <v>6</v>
      </c>
      <c r="C11" s="277" t="s">
        <v>200</v>
      </c>
      <c r="D11" s="299" t="s">
        <v>462</v>
      </c>
      <c r="E11" s="300"/>
      <c r="F11" s="300"/>
      <c r="G11" s="300"/>
      <c r="H11" s="300"/>
      <c r="I11" s="300"/>
      <c r="J11" s="300"/>
      <c r="K11" s="300"/>
      <c r="L11" s="300"/>
      <c r="M11" s="300"/>
      <c r="N11" s="300"/>
      <c r="O11" s="300"/>
      <c r="P11" s="300"/>
      <c r="Q11" s="300"/>
      <c r="R11" s="300"/>
      <c r="S11" s="300"/>
      <c r="T11" s="300"/>
      <c r="U11" s="300"/>
      <c r="V11" s="300"/>
      <c r="W11" s="300"/>
      <c r="X11" s="300"/>
      <c r="Y11" s="300"/>
      <c r="Z11" s="300"/>
      <c r="AA11" s="300"/>
      <c r="AB11" s="300"/>
      <c r="AC11" s="300"/>
      <c r="AD11" s="300"/>
      <c r="AE11" s="300"/>
      <c r="AF11" s="300"/>
      <c r="AG11" s="300"/>
      <c r="AH11" s="300"/>
      <c r="AI11" s="300"/>
      <c r="AJ11" s="300"/>
      <c r="AK11" s="300"/>
      <c r="AL11" s="301"/>
      <c r="AM11" s="101"/>
      <c r="AN11" s="101"/>
      <c r="AO11" s="101"/>
      <c r="AP11" s="101"/>
    </row>
    <row r="12" spans="1:67" ht="43.5" customHeight="1" x14ac:dyDescent="0.25">
      <c r="A12" s="287"/>
      <c r="B12" s="277"/>
      <c r="C12" s="277"/>
      <c r="D12" s="281" t="s">
        <v>528</v>
      </c>
      <c r="E12" s="281"/>
      <c r="F12" s="281"/>
      <c r="G12" s="281"/>
      <c r="H12" s="281"/>
      <c r="I12" s="281"/>
      <c r="J12" s="281"/>
      <c r="K12" s="281" t="s">
        <v>529</v>
      </c>
      <c r="L12" s="281"/>
      <c r="M12" s="281"/>
      <c r="N12" s="281"/>
      <c r="O12" s="281"/>
      <c r="P12" s="281"/>
      <c r="Q12" s="281"/>
      <c r="R12" s="281" t="s">
        <v>530</v>
      </c>
      <c r="S12" s="281"/>
      <c r="T12" s="281"/>
      <c r="U12" s="281"/>
      <c r="V12" s="281"/>
      <c r="W12" s="281"/>
      <c r="X12" s="281"/>
      <c r="Y12" s="281" t="s">
        <v>531</v>
      </c>
      <c r="Z12" s="281"/>
      <c r="AA12" s="281"/>
      <c r="AB12" s="281"/>
      <c r="AC12" s="281"/>
      <c r="AD12" s="281"/>
      <c r="AE12" s="281"/>
      <c r="AF12" s="277" t="s">
        <v>532</v>
      </c>
      <c r="AG12" s="277"/>
      <c r="AH12" s="277"/>
      <c r="AI12" s="277"/>
      <c r="AJ12" s="277"/>
      <c r="AK12" s="277"/>
      <c r="AL12" s="277"/>
      <c r="AM12" s="169"/>
      <c r="AN12" s="169"/>
      <c r="AO12" s="169"/>
      <c r="AP12" s="169"/>
    </row>
    <row r="13" spans="1:67" ht="43.5" customHeight="1" x14ac:dyDescent="0.25">
      <c r="A13" s="287"/>
      <c r="B13" s="277"/>
      <c r="C13" s="277"/>
      <c r="D13" s="201" t="s">
        <v>239</v>
      </c>
      <c r="E13" s="278" t="s">
        <v>240</v>
      </c>
      <c r="F13" s="279"/>
      <c r="G13" s="279"/>
      <c r="H13" s="279"/>
      <c r="I13" s="279"/>
      <c r="J13" s="280"/>
      <c r="K13" s="201" t="s">
        <v>239</v>
      </c>
      <c r="L13" s="277" t="s">
        <v>240</v>
      </c>
      <c r="M13" s="277"/>
      <c r="N13" s="277"/>
      <c r="O13" s="277"/>
      <c r="P13" s="277"/>
      <c r="Q13" s="277"/>
      <c r="R13" s="201" t="s">
        <v>239</v>
      </c>
      <c r="S13" s="299" t="s">
        <v>240</v>
      </c>
      <c r="T13" s="300"/>
      <c r="U13" s="300"/>
      <c r="V13" s="300"/>
      <c r="W13" s="300"/>
      <c r="X13" s="301"/>
      <c r="Y13" s="201" t="s">
        <v>239</v>
      </c>
      <c r="Z13" s="277" t="s">
        <v>240</v>
      </c>
      <c r="AA13" s="277"/>
      <c r="AB13" s="277"/>
      <c r="AC13" s="277"/>
      <c r="AD13" s="277"/>
      <c r="AE13" s="277"/>
      <c r="AF13" s="201" t="s">
        <v>239</v>
      </c>
      <c r="AG13" s="277" t="s">
        <v>240</v>
      </c>
      <c r="AH13" s="277"/>
      <c r="AI13" s="277"/>
      <c r="AJ13" s="277"/>
      <c r="AK13" s="277"/>
      <c r="AL13" s="277"/>
    </row>
    <row r="14" spans="1:67" ht="87.75" customHeight="1" x14ac:dyDescent="0.25">
      <c r="A14" s="288"/>
      <c r="B14" s="277"/>
      <c r="C14" s="277"/>
      <c r="D14" s="18" t="s">
        <v>241</v>
      </c>
      <c r="E14" s="18" t="s">
        <v>241</v>
      </c>
      <c r="F14" s="18" t="s">
        <v>242</v>
      </c>
      <c r="G14" s="18" t="s">
        <v>243</v>
      </c>
      <c r="H14" s="18" t="s">
        <v>244</v>
      </c>
      <c r="I14" s="18" t="s">
        <v>245</v>
      </c>
      <c r="J14" s="18" t="s">
        <v>246</v>
      </c>
      <c r="K14" s="124" t="s">
        <v>241</v>
      </c>
      <c r="L14" s="124" t="s">
        <v>241</v>
      </c>
      <c r="M14" s="18" t="s">
        <v>242</v>
      </c>
      <c r="N14" s="18" t="s">
        <v>243</v>
      </c>
      <c r="O14" s="18" t="s">
        <v>244</v>
      </c>
      <c r="P14" s="18" t="s">
        <v>245</v>
      </c>
      <c r="Q14" s="18" t="s">
        <v>246</v>
      </c>
      <c r="R14" s="18" t="s">
        <v>241</v>
      </c>
      <c r="S14" s="18" t="s">
        <v>241</v>
      </c>
      <c r="T14" s="18" t="s">
        <v>242</v>
      </c>
      <c r="U14" s="18" t="s">
        <v>243</v>
      </c>
      <c r="V14" s="18" t="s">
        <v>244</v>
      </c>
      <c r="W14" s="18" t="s">
        <v>245</v>
      </c>
      <c r="X14" s="18" t="s">
        <v>246</v>
      </c>
      <c r="Y14" s="124" t="s">
        <v>241</v>
      </c>
      <c r="Z14" s="124" t="s">
        <v>241</v>
      </c>
      <c r="AA14" s="18" t="s">
        <v>242</v>
      </c>
      <c r="AB14" s="18" t="s">
        <v>243</v>
      </c>
      <c r="AC14" s="18" t="s">
        <v>244</v>
      </c>
      <c r="AD14" s="18" t="s">
        <v>245</v>
      </c>
      <c r="AE14" s="18" t="s">
        <v>246</v>
      </c>
      <c r="AF14" s="124" t="s">
        <v>241</v>
      </c>
      <c r="AG14" s="124" t="s">
        <v>241</v>
      </c>
      <c r="AH14" s="18" t="s">
        <v>242</v>
      </c>
      <c r="AI14" s="18" t="s">
        <v>243</v>
      </c>
      <c r="AJ14" s="18" t="s">
        <v>244</v>
      </c>
      <c r="AK14" s="18" t="s">
        <v>245</v>
      </c>
      <c r="AL14" s="18" t="s">
        <v>246</v>
      </c>
    </row>
    <row r="15" spans="1:67" x14ac:dyDescent="0.25">
      <c r="A15" s="202">
        <v>1</v>
      </c>
      <c r="B15" s="202">
        <v>2</v>
      </c>
      <c r="C15" s="202">
        <v>3</v>
      </c>
      <c r="D15" s="19" t="s">
        <v>217</v>
      </c>
      <c r="E15" s="19" t="s">
        <v>218</v>
      </c>
      <c r="F15" s="19" t="s">
        <v>219</v>
      </c>
      <c r="G15" s="19" t="s">
        <v>220</v>
      </c>
      <c r="H15" s="19" t="s">
        <v>221</v>
      </c>
      <c r="I15" s="19" t="s">
        <v>222</v>
      </c>
      <c r="J15" s="19" t="s">
        <v>223</v>
      </c>
      <c r="K15" s="19" t="s">
        <v>248</v>
      </c>
      <c r="L15" s="19" t="s">
        <v>249</v>
      </c>
      <c r="M15" s="19" t="s">
        <v>250</v>
      </c>
      <c r="N15" s="19" t="s">
        <v>251</v>
      </c>
      <c r="O15" s="19" t="s">
        <v>252</v>
      </c>
      <c r="P15" s="19" t="s">
        <v>253</v>
      </c>
      <c r="Q15" s="19" t="s">
        <v>254</v>
      </c>
      <c r="R15" s="19" t="s">
        <v>255</v>
      </c>
      <c r="S15" s="19" t="s">
        <v>256</v>
      </c>
      <c r="T15" s="19" t="s">
        <v>257</v>
      </c>
      <c r="U15" s="19" t="s">
        <v>258</v>
      </c>
      <c r="V15" s="19" t="s">
        <v>259</v>
      </c>
      <c r="W15" s="19" t="s">
        <v>260</v>
      </c>
      <c r="X15" s="19" t="s">
        <v>261</v>
      </c>
      <c r="Y15" s="19" t="s">
        <v>262</v>
      </c>
      <c r="Z15" s="19" t="s">
        <v>263</v>
      </c>
      <c r="AA15" s="19" t="s">
        <v>264</v>
      </c>
      <c r="AB15" s="19" t="s">
        <v>265</v>
      </c>
      <c r="AC15" s="19" t="s">
        <v>266</v>
      </c>
      <c r="AD15" s="19" t="s">
        <v>267</v>
      </c>
      <c r="AE15" s="19" t="s">
        <v>268</v>
      </c>
      <c r="AF15" s="19" t="s">
        <v>270</v>
      </c>
      <c r="AG15" s="19" t="s">
        <v>271</v>
      </c>
      <c r="AH15" s="19" t="s">
        <v>272</v>
      </c>
      <c r="AI15" s="19" t="s">
        <v>273</v>
      </c>
      <c r="AJ15" s="19" t="s">
        <v>274</v>
      </c>
      <c r="AK15" s="19" t="s">
        <v>275</v>
      </c>
      <c r="AL15" s="19" t="s">
        <v>276</v>
      </c>
    </row>
    <row r="16" spans="1:67" ht="31.5" x14ac:dyDescent="0.25">
      <c r="A16" s="7">
        <v>0</v>
      </c>
      <c r="B16" s="125" t="s">
        <v>22</v>
      </c>
      <c r="C16" s="7" t="s">
        <v>23</v>
      </c>
      <c r="D16" s="25">
        <f>+D23</f>
        <v>0</v>
      </c>
      <c r="E16" s="25">
        <f t="shared" ref="E16:AE16" si="0">+E23</f>
        <v>0</v>
      </c>
      <c r="F16" s="25">
        <f t="shared" si="0"/>
        <v>0</v>
      </c>
      <c r="G16" s="25">
        <f t="shared" si="0"/>
        <v>0</v>
      </c>
      <c r="H16" s="25">
        <f t="shared" si="0"/>
        <v>0</v>
      </c>
      <c r="I16" s="25">
        <f t="shared" si="0"/>
        <v>0</v>
      </c>
      <c r="J16" s="25">
        <f t="shared" si="0"/>
        <v>0</v>
      </c>
      <c r="K16" s="25">
        <f t="shared" si="0"/>
        <v>0</v>
      </c>
      <c r="L16" s="25">
        <f t="shared" si="0"/>
        <v>253.90166667</v>
      </c>
      <c r="M16" s="25">
        <f t="shared" si="0"/>
        <v>0</v>
      </c>
      <c r="N16" s="25">
        <f t="shared" si="0"/>
        <v>0</v>
      </c>
      <c r="O16" s="25">
        <f t="shared" si="0"/>
        <v>0</v>
      </c>
      <c r="P16" s="25">
        <f t="shared" si="0"/>
        <v>0</v>
      </c>
      <c r="Q16" s="25">
        <f t="shared" si="0"/>
        <v>1</v>
      </c>
      <c r="R16" s="25">
        <f t="shared" si="0"/>
        <v>0</v>
      </c>
      <c r="S16" s="25">
        <f t="shared" si="0"/>
        <v>16.550207760000003</v>
      </c>
      <c r="T16" s="25">
        <f t="shared" si="0"/>
        <v>0</v>
      </c>
      <c r="U16" s="25">
        <f t="shared" si="0"/>
        <v>0</v>
      </c>
      <c r="V16" s="25">
        <f t="shared" si="0"/>
        <v>0</v>
      </c>
      <c r="W16" s="25">
        <f t="shared" si="0"/>
        <v>0</v>
      </c>
      <c r="X16" s="25">
        <f t="shared" si="0"/>
        <v>69</v>
      </c>
      <c r="Y16" s="25">
        <f t="shared" si="0"/>
        <v>0</v>
      </c>
      <c r="Z16" s="25">
        <f t="shared" si="0"/>
        <v>155.77607351333336</v>
      </c>
      <c r="AA16" s="25">
        <f t="shared" si="0"/>
        <v>0</v>
      </c>
      <c r="AB16" s="25">
        <f t="shared" si="0"/>
        <v>0</v>
      </c>
      <c r="AC16" s="25">
        <f t="shared" si="0"/>
        <v>0</v>
      </c>
      <c r="AD16" s="25">
        <f t="shared" si="0"/>
        <v>0</v>
      </c>
      <c r="AE16" s="25">
        <f t="shared" si="0"/>
        <v>56</v>
      </c>
      <c r="AF16" s="25">
        <f>+SUM(D16,K16,R16,Y16)</f>
        <v>0</v>
      </c>
      <c r="AG16" s="25">
        <f t="shared" ref="AG16:AL16" si="1">+SUM(E16,L16,S16,Z16)</f>
        <v>426.22794794333333</v>
      </c>
      <c r="AH16" s="25">
        <f t="shared" si="1"/>
        <v>0</v>
      </c>
      <c r="AI16" s="25">
        <f t="shared" si="1"/>
        <v>0</v>
      </c>
      <c r="AJ16" s="25">
        <f t="shared" si="1"/>
        <v>0</v>
      </c>
      <c r="AK16" s="25">
        <f t="shared" si="1"/>
        <v>0</v>
      </c>
      <c r="AL16" s="25">
        <f t="shared" si="1"/>
        <v>126</v>
      </c>
    </row>
    <row r="17" spans="1:47" ht="31.5" x14ac:dyDescent="0.25">
      <c r="A17" s="7" t="s">
        <v>25</v>
      </c>
      <c r="B17" s="125" t="s">
        <v>26</v>
      </c>
      <c r="C17" s="7" t="s">
        <v>23</v>
      </c>
      <c r="D17" s="4" t="str">
        <f>+D24</f>
        <v>нд</v>
      </c>
      <c r="E17" s="4" t="str">
        <f t="shared" ref="E17:AE17" si="2">+E24</f>
        <v>нд</v>
      </c>
      <c r="F17" s="4" t="str">
        <f t="shared" si="2"/>
        <v>нд</v>
      </c>
      <c r="G17" s="4" t="str">
        <f t="shared" si="2"/>
        <v>нд</v>
      </c>
      <c r="H17" s="4" t="str">
        <f t="shared" si="2"/>
        <v>нд</v>
      </c>
      <c r="I17" s="4" t="str">
        <f t="shared" si="2"/>
        <v>нд</v>
      </c>
      <c r="J17" s="4" t="str">
        <f t="shared" si="2"/>
        <v>нд</v>
      </c>
      <c r="K17" s="4" t="str">
        <f t="shared" si="2"/>
        <v>нд</v>
      </c>
      <c r="L17" s="4" t="str">
        <f t="shared" si="2"/>
        <v>нд</v>
      </c>
      <c r="M17" s="4" t="str">
        <f t="shared" si="2"/>
        <v>нд</v>
      </c>
      <c r="N17" s="4" t="str">
        <f t="shared" si="2"/>
        <v>нд</v>
      </c>
      <c r="O17" s="4" t="str">
        <f t="shared" si="2"/>
        <v>нд</v>
      </c>
      <c r="P17" s="4" t="str">
        <f t="shared" si="2"/>
        <v>нд</v>
      </c>
      <c r="Q17" s="4" t="str">
        <f t="shared" si="2"/>
        <v>нд</v>
      </c>
      <c r="R17" s="4" t="str">
        <f t="shared" si="2"/>
        <v>нд</v>
      </c>
      <c r="S17" s="4" t="str">
        <f t="shared" si="2"/>
        <v>нд</v>
      </c>
      <c r="T17" s="4" t="str">
        <f t="shared" si="2"/>
        <v>нд</v>
      </c>
      <c r="U17" s="4" t="str">
        <f t="shared" si="2"/>
        <v>нд</v>
      </c>
      <c r="V17" s="4" t="str">
        <f t="shared" si="2"/>
        <v>нд</v>
      </c>
      <c r="W17" s="4" t="str">
        <f t="shared" si="2"/>
        <v>нд</v>
      </c>
      <c r="X17" s="4" t="str">
        <f t="shared" si="2"/>
        <v>нд</v>
      </c>
      <c r="Y17" s="4" t="str">
        <f t="shared" si="2"/>
        <v>нд</v>
      </c>
      <c r="Z17" s="4" t="str">
        <f t="shared" si="2"/>
        <v>нд</v>
      </c>
      <c r="AA17" s="4" t="str">
        <f t="shared" si="2"/>
        <v>нд</v>
      </c>
      <c r="AB17" s="4" t="str">
        <f t="shared" si="2"/>
        <v>нд</v>
      </c>
      <c r="AC17" s="4" t="str">
        <f t="shared" si="2"/>
        <v>нд</v>
      </c>
      <c r="AD17" s="4" t="str">
        <f t="shared" si="2"/>
        <v>нд</v>
      </c>
      <c r="AE17" s="4" t="str">
        <f t="shared" si="2"/>
        <v>нд</v>
      </c>
      <c r="AF17" s="25">
        <f t="shared" ref="AF17:AF100" si="3">+SUM(D17,K17,R17,Y17)</f>
        <v>0</v>
      </c>
      <c r="AG17" s="25">
        <f t="shared" ref="AG17:AG101" si="4">+SUM(E17,L17,S17,Z17)</f>
        <v>0</v>
      </c>
      <c r="AH17" s="25">
        <f t="shared" ref="AH17:AH101" si="5">+SUM(F17,M17,T17,AA17)</f>
        <v>0</v>
      </c>
      <c r="AI17" s="25">
        <f t="shared" ref="AI17:AI101" si="6">+SUM(G17,N17,U17,AB17)</f>
        <v>0</v>
      </c>
      <c r="AJ17" s="25">
        <f t="shared" ref="AJ17:AJ101" si="7">+SUM(H17,O17,V17,AC17)</f>
        <v>0</v>
      </c>
      <c r="AK17" s="25">
        <f t="shared" ref="AK17:AK101" si="8">+SUM(I17,P17,W17,AD17)</f>
        <v>0</v>
      </c>
      <c r="AL17" s="25">
        <f t="shared" ref="AL17:AL101" si="9">+SUM(J17,Q17,X17,AE17)</f>
        <v>0</v>
      </c>
    </row>
    <row r="18" spans="1:47" ht="47.25" x14ac:dyDescent="0.25">
      <c r="A18" s="7" t="s">
        <v>27</v>
      </c>
      <c r="B18" s="125" t="s">
        <v>28</v>
      </c>
      <c r="C18" s="7" t="s">
        <v>23</v>
      </c>
      <c r="D18" s="4">
        <f>+D45</f>
        <v>0</v>
      </c>
      <c r="E18" s="4">
        <f t="shared" ref="E18:AE18" si="10">+E45</f>
        <v>0</v>
      </c>
      <c r="F18" s="4">
        <f t="shared" si="10"/>
        <v>0</v>
      </c>
      <c r="G18" s="4">
        <f t="shared" si="10"/>
        <v>0</v>
      </c>
      <c r="H18" s="4">
        <f t="shared" si="10"/>
        <v>0</v>
      </c>
      <c r="I18" s="4">
        <f t="shared" si="10"/>
        <v>0</v>
      </c>
      <c r="J18" s="4">
        <f t="shared" si="10"/>
        <v>0</v>
      </c>
      <c r="K18" s="4">
        <f t="shared" si="10"/>
        <v>0</v>
      </c>
      <c r="L18" s="4">
        <f t="shared" si="10"/>
        <v>0</v>
      </c>
      <c r="M18" s="4">
        <f t="shared" si="10"/>
        <v>0</v>
      </c>
      <c r="N18" s="4">
        <f t="shared" si="10"/>
        <v>0</v>
      </c>
      <c r="O18" s="4">
        <f t="shared" si="10"/>
        <v>0</v>
      </c>
      <c r="P18" s="4">
        <f t="shared" si="10"/>
        <v>0</v>
      </c>
      <c r="Q18" s="4">
        <f t="shared" si="10"/>
        <v>0</v>
      </c>
      <c r="R18" s="4">
        <f t="shared" si="10"/>
        <v>0</v>
      </c>
      <c r="S18" s="4">
        <f t="shared" si="10"/>
        <v>0</v>
      </c>
      <c r="T18" s="4">
        <f t="shared" si="10"/>
        <v>0</v>
      </c>
      <c r="U18" s="4">
        <f t="shared" si="10"/>
        <v>0</v>
      </c>
      <c r="V18" s="4">
        <f t="shared" si="10"/>
        <v>0</v>
      </c>
      <c r="W18" s="4">
        <f t="shared" si="10"/>
        <v>0</v>
      </c>
      <c r="X18" s="4">
        <f t="shared" si="10"/>
        <v>0</v>
      </c>
      <c r="Y18" s="4">
        <f t="shared" si="10"/>
        <v>0</v>
      </c>
      <c r="Z18" s="4">
        <f t="shared" si="10"/>
        <v>54.13666666666667</v>
      </c>
      <c r="AA18" s="4">
        <f t="shared" si="10"/>
        <v>0</v>
      </c>
      <c r="AB18" s="4">
        <f t="shared" si="10"/>
        <v>0</v>
      </c>
      <c r="AC18" s="4">
        <f t="shared" si="10"/>
        <v>0</v>
      </c>
      <c r="AD18" s="4">
        <f t="shared" si="10"/>
        <v>0</v>
      </c>
      <c r="AE18" s="4">
        <f t="shared" si="10"/>
        <v>37</v>
      </c>
      <c r="AF18" s="25">
        <f t="shared" si="3"/>
        <v>0</v>
      </c>
      <c r="AG18" s="25">
        <f t="shared" si="4"/>
        <v>54.13666666666667</v>
      </c>
      <c r="AH18" s="25">
        <f t="shared" si="5"/>
        <v>0</v>
      </c>
      <c r="AI18" s="25">
        <f t="shared" si="6"/>
        <v>0</v>
      </c>
      <c r="AJ18" s="25">
        <f t="shared" si="7"/>
        <v>0</v>
      </c>
      <c r="AK18" s="25">
        <f t="shared" si="8"/>
        <v>0</v>
      </c>
      <c r="AL18" s="25">
        <f t="shared" si="9"/>
        <v>37</v>
      </c>
    </row>
    <row r="19" spans="1:47" ht="94.5" hidden="1" x14ac:dyDescent="0.25">
      <c r="A19" s="7" t="s">
        <v>29</v>
      </c>
      <c r="B19" s="125" t="s">
        <v>30</v>
      </c>
      <c r="C19" s="7" t="s">
        <v>23</v>
      </c>
      <c r="D19" s="4" t="s">
        <v>24</v>
      </c>
      <c r="E19" s="4" t="s">
        <v>24</v>
      </c>
      <c r="F19" s="4" t="s">
        <v>24</v>
      </c>
      <c r="G19" s="4" t="s">
        <v>24</v>
      </c>
      <c r="H19" s="4" t="s">
        <v>24</v>
      </c>
      <c r="I19" s="4" t="s">
        <v>24</v>
      </c>
      <c r="J19" s="4" t="s">
        <v>24</v>
      </c>
      <c r="K19" s="4" t="s">
        <v>24</v>
      </c>
      <c r="L19" s="4" t="s">
        <v>24</v>
      </c>
      <c r="M19" s="4" t="s">
        <v>24</v>
      </c>
      <c r="N19" s="4" t="s">
        <v>24</v>
      </c>
      <c r="O19" s="4" t="s">
        <v>24</v>
      </c>
      <c r="P19" s="4" t="s">
        <v>24</v>
      </c>
      <c r="Q19" s="4" t="s">
        <v>24</v>
      </c>
      <c r="R19" s="4" t="s">
        <v>24</v>
      </c>
      <c r="S19" s="4" t="s">
        <v>24</v>
      </c>
      <c r="T19" s="4" t="s">
        <v>24</v>
      </c>
      <c r="U19" s="4" t="s">
        <v>24</v>
      </c>
      <c r="V19" s="4" t="s">
        <v>24</v>
      </c>
      <c r="W19" s="4" t="s">
        <v>24</v>
      </c>
      <c r="X19" s="4" t="s">
        <v>24</v>
      </c>
      <c r="Y19" s="4" t="s">
        <v>24</v>
      </c>
      <c r="Z19" s="4" t="s">
        <v>24</v>
      </c>
      <c r="AA19" s="4" t="s">
        <v>24</v>
      </c>
      <c r="AB19" s="4" t="s">
        <v>24</v>
      </c>
      <c r="AC19" s="4" t="s">
        <v>24</v>
      </c>
      <c r="AD19" s="4" t="s">
        <v>24</v>
      </c>
      <c r="AE19" s="4" t="s">
        <v>24</v>
      </c>
      <c r="AF19" s="25">
        <f t="shared" si="3"/>
        <v>0</v>
      </c>
      <c r="AG19" s="25">
        <f t="shared" si="4"/>
        <v>0</v>
      </c>
      <c r="AH19" s="25">
        <f t="shared" si="5"/>
        <v>0</v>
      </c>
      <c r="AI19" s="25">
        <f t="shared" si="6"/>
        <v>0</v>
      </c>
      <c r="AJ19" s="25">
        <f t="shared" si="7"/>
        <v>0</v>
      </c>
      <c r="AK19" s="25">
        <f t="shared" si="8"/>
        <v>0</v>
      </c>
      <c r="AL19" s="25">
        <f t="shared" si="9"/>
        <v>0</v>
      </c>
    </row>
    <row r="20" spans="1:47" ht="47.25" hidden="1" x14ac:dyDescent="0.25">
      <c r="A20" s="7" t="s">
        <v>31</v>
      </c>
      <c r="B20" s="125" t="s">
        <v>32</v>
      </c>
      <c r="C20" s="7" t="s">
        <v>23</v>
      </c>
      <c r="D20" s="4" t="s">
        <v>24</v>
      </c>
      <c r="E20" s="4" t="s">
        <v>24</v>
      </c>
      <c r="F20" s="4" t="s">
        <v>24</v>
      </c>
      <c r="G20" s="4" t="s">
        <v>24</v>
      </c>
      <c r="H20" s="4" t="s">
        <v>24</v>
      </c>
      <c r="I20" s="4" t="s">
        <v>24</v>
      </c>
      <c r="J20" s="4" t="s">
        <v>24</v>
      </c>
      <c r="K20" s="4" t="s">
        <v>24</v>
      </c>
      <c r="L20" s="4" t="s">
        <v>24</v>
      </c>
      <c r="M20" s="4" t="s">
        <v>24</v>
      </c>
      <c r="N20" s="4" t="s">
        <v>24</v>
      </c>
      <c r="O20" s="4" t="s">
        <v>24</v>
      </c>
      <c r="P20" s="4" t="s">
        <v>24</v>
      </c>
      <c r="Q20" s="4" t="s">
        <v>24</v>
      </c>
      <c r="R20" s="4" t="s">
        <v>24</v>
      </c>
      <c r="S20" s="4" t="s">
        <v>24</v>
      </c>
      <c r="T20" s="4" t="s">
        <v>24</v>
      </c>
      <c r="U20" s="4" t="s">
        <v>24</v>
      </c>
      <c r="V20" s="4" t="s">
        <v>24</v>
      </c>
      <c r="W20" s="4" t="s">
        <v>24</v>
      </c>
      <c r="X20" s="4" t="s">
        <v>24</v>
      </c>
      <c r="Y20" s="4" t="s">
        <v>24</v>
      </c>
      <c r="Z20" s="4" t="s">
        <v>24</v>
      </c>
      <c r="AA20" s="4" t="s">
        <v>24</v>
      </c>
      <c r="AB20" s="4" t="s">
        <v>24</v>
      </c>
      <c r="AC20" s="4" t="s">
        <v>24</v>
      </c>
      <c r="AD20" s="4" t="s">
        <v>24</v>
      </c>
      <c r="AE20" s="4" t="s">
        <v>24</v>
      </c>
      <c r="AF20" s="25">
        <f t="shared" si="3"/>
        <v>0</v>
      </c>
      <c r="AG20" s="25">
        <f t="shared" si="4"/>
        <v>0</v>
      </c>
      <c r="AH20" s="25">
        <f t="shared" si="5"/>
        <v>0</v>
      </c>
      <c r="AI20" s="25">
        <f t="shared" si="6"/>
        <v>0</v>
      </c>
      <c r="AJ20" s="25">
        <f t="shared" si="7"/>
        <v>0</v>
      </c>
      <c r="AK20" s="25">
        <f t="shared" si="8"/>
        <v>0</v>
      </c>
      <c r="AL20" s="25">
        <f t="shared" si="9"/>
        <v>0</v>
      </c>
    </row>
    <row r="21" spans="1:47" ht="63" hidden="1" x14ac:dyDescent="0.25">
      <c r="A21" s="7" t="s">
        <v>33</v>
      </c>
      <c r="B21" s="125" t="s">
        <v>34</v>
      </c>
      <c r="C21" s="7" t="s">
        <v>23</v>
      </c>
      <c r="D21" s="4" t="s">
        <v>24</v>
      </c>
      <c r="E21" s="4" t="s">
        <v>24</v>
      </c>
      <c r="F21" s="4" t="s">
        <v>24</v>
      </c>
      <c r="G21" s="4" t="s">
        <v>24</v>
      </c>
      <c r="H21" s="4" t="s">
        <v>24</v>
      </c>
      <c r="I21" s="4" t="s">
        <v>24</v>
      </c>
      <c r="J21" s="4" t="s">
        <v>24</v>
      </c>
      <c r="K21" s="4" t="s">
        <v>24</v>
      </c>
      <c r="L21" s="4" t="s">
        <v>24</v>
      </c>
      <c r="M21" s="4" t="s">
        <v>24</v>
      </c>
      <c r="N21" s="4" t="s">
        <v>24</v>
      </c>
      <c r="O21" s="4" t="s">
        <v>24</v>
      </c>
      <c r="P21" s="4" t="s">
        <v>24</v>
      </c>
      <c r="Q21" s="4" t="s">
        <v>24</v>
      </c>
      <c r="R21" s="4" t="s">
        <v>24</v>
      </c>
      <c r="S21" s="4" t="s">
        <v>24</v>
      </c>
      <c r="T21" s="4" t="s">
        <v>24</v>
      </c>
      <c r="U21" s="4" t="s">
        <v>24</v>
      </c>
      <c r="V21" s="4" t="s">
        <v>24</v>
      </c>
      <c r="W21" s="4" t="s">
        <v>24</v>
      </c>
      <c r="X21" s="4" t="s">
        <v>24</v>
      </c>
      <c r="Y21" s="4" t="s">
        <v>24</v>
      </c>
      <c r="Z21" s="4" t="s">
        <v>24</v>
      </c>
      <c r="AA21" s="4" t="s">
        <v>24</v>
      </c>
      <c r="AB21" s="4" t="s">
        <v>24</v>
      </c>
      <c r="AC21" s="4" t="s">
        <v>24</v>
      </c>
      <c r="AD21" s="4" t="s">
        <v>24</v>
      </c>
      <c r="AE21" s="4" t="s">
        <v>24</v>
      </c>
      <c r="AF21" s="25">
        <f t="shared" si="3"/>
        <v>0</v>
      </c>
      <c r="AG21" s="25">
        <f t="shared" si="4"/>
        <v>0</v>
      </c>
      <c r="AH21" s="25">
        <f t="shared" si="5"/>
        <v>0</v>
      </c>
      <c r="AI21" s="25">
        <f t="shared" si="6"/>
        <v>0</v>
      </c>
      <c r="AJ21" s="25">
        <f t="shared" si="7"/>
        <v>0</v>
      </c>
      <c r="AK21" s="25">
        <f t="shared" si="8"/>
        <v>0</v>
      </c>
      <c r="AL21" s="25">
        <f t="shared" si="9"/>
        <v>0</v>
      </c>
    </row>
    <row r="22" spans="1:47" ht="31.5" x14ac:dyDescent="0.25">
      <c r="A22" s="7" t="s">
        <v>35</v>
      </c>
      <c r="B22" s="125" t="s">
        <v>36</v>
      </c>
      <c r="C22" s="7" t="s">
        <v>23</v>
      </c>
      <c r="D22" s="4">
        <f>+D82</f>
        <v>0</v>
      </c>
      <c r="E22" s="4">
        <f t="shared" ref="E22:AE22" si="11">+E82</f>
        <v>0</v>
      </c>
      <c r="F22" s="4">
        <f t="shared" si="11"/>
        <v>0</v>
      </c>
      <c r="G22" s="4">
        <f t="shared" si="11"/>
        <v>0</v>
      </c>
      <c r="H22" s="4">
        <f t="shared" si="11"/>
        <v>0</v>
      </c>
      <c r="I22" s="4">
        <f t="shared" si="11"/>
        <v>0</v>
      </c>
      <c r="J22" s="4">
        <f t="shared" si="11"/>
        <v>0</v>
      </c>
      <c r="K22" s="4">
        <f t="shared" si="11"/>
        <v>0</v>
      </c>
      <c r="L22" s="4">
        <f t="shared" si="11"/>
        <v>253.90166667</v>
      </c>
      <c r="M22" s="4">
        <f t="shared" si="11"/>
        <v>0</v>
      </c>
      <c r="N22" s="4">
        <f t="shared" si="11"/>
        <v>0</v>
      </c>
      <c r="O22" s="4">
        <f t="shared" si="11"/>
        <v>0</v>
      </c>
      <c r="P22" s="4">
        <f t="shared" si="11"/>
        <v>0</v>
      </c>
      <c r="Q22" s="4">
        <f t="shared" si="11"/>
        <v>1</v>
      </c>
      <c r="R22" s="4">
        <f t="shared" si="11"/>
        <v>0</v>
      </c>
      <c r="S22" s="4">
        <f t="shared" si="11"/>
        <v>16.550207760000003</v>
      </c>
      <c r="T22" s="4">
        <f t="shared" si="11"/>
        <v>0</v>
      </c>
      <c r="U22" s="4">
        <f t="shared" si="11"/>
        <v>0</v>
      </c>
      <c r="V22" s="4">
        <f t="shared" si="11"/>
        <v>0</v>
      </c>
      <c r="W22" s="4">
        <f t="shared" si="11"/>
        <v>0</v>
      </c>
      <c r="X22" s="4">
        <f t="shared" si="11"/>
        <v>69</v>
      </c>
      <c r="Y22" s="4">
        <f t="shared" si="11"/>
        <v>0</v>
      </c>
      <c r="Z22" s="4">
        <f t="shared" si="11"/>
        <v>101.63940684666669</v>
      </c>
      <c r="AA22" s="4">
        <f t="shared" si="11"/>
        <v>0</v>
      </c>
      <c r="AB22" s="4">
        <f t="shared" si="11"/>
        <v>0</v>
      </c>
      <c r="AC22" s="4">
        <f t="shared" si="11"/>
        <v>0</v>
      </c>
      <c r="AD22" s="4">
        <f t="shared" si="11"/>
        <v>0</v>
      </c>
      <c r="AE22" s="4">
        <f t="shared" si="11"/>
        <v>19</v>
      </c>
      <c r="AF22" s="25">
        <f t="shared" si="3"/>
        <v>0</v>
      </c>
      <c r="AG22" s="25">
        <f t="shared" si="4"/>
        <v>372.09128127666668</v>
      </c>
      <c r="AH22" s="25">
        <f t="shared" si="5"/>
        <v>0</v>
      </c>
      <c r="AI22" s="25">
        <f t="shared" si="6"/>
        <v>0</v>
      </c>
      <c r="AJ22" s="25">
        <f t="shared" si="7"/>
        <v>0</v>
      </c>
      <c r="AK22" s="25">
        <f t="shared" si="8"/>
        <v>0</v>
      </c>
      <c r="AL22" s="25">
        <f t="shared" si="9"/>
        <v>89</v>
      </c>
    </row>
    <row r="23" spans="1:47" x14ac:dyDescent="0.25">
      <c r="A23" s="7" t="s">
        <v>37</v>
      </c>
      <c r="B23" s="125" t="s">
        <v>38</v>
      </c>
      <c r="C23" s="7" t="s">
        <v>23</v>
      </c>
      <c r="D23" s="4">
        <f t="shared" ref="D23:AE23" si="12">+SUM(D24,D45,D77,D80,D81,D82)</f>
        <v>0</v>
      </c>
      <c r="E23" s="4">
        <f t="shared" si="12"/>
        <v>0</v>
      </c>
      <c r="F23" s="4">
        <f t="shared" si="12"/>
        <v>0</v>
      </c>
      <c r="G23" s="4">
        <f t="shared" si="12"/>
        <v>0</v>
      </c>
      <c r="H23" s="4">
        <f t="shared" si="12"/>
        <v>0</v>
      </c>
      <c r="I23" s="4">
        <f t="shared" si="12"/>
        <v>0</v>
      </c>
      <c r="J23" s="4">
        <f t="shared" si="12"/>
        <v>0</v>
      </c>
      <c r="K23" s="4">
        <f t="shared" si="12"/>
        <v>0</v>
      </c>
      <c r="L23" s="4">
        <f t="shared" si="12"/>
        <v>253.90166667</v>
      </c>
      <c r="M23" s="4">
        <f t="shared" si="12"/>
        <v>0</v>
      </c>
      <c r="N23" s="4">
        <f t="shared" si="12"/>
        <v>0</v>
      </c>
      <c r="O23" s="4">
        <f t="shared" si="12"/>
        <v>0</v>
      </c>
      <c r="P23" s="4">
        <f t="shared" si="12"/>
        <v>0</v>
      </c>
      <c r="Q23" s="4">
        <f t="shared" si="12"/>
        <v>1</v>
      </c>
      <c r="R23" s="4">
        <f t="shared" si="12"/>
        <v>0</v>
      </c>
      <c r="S23" s="4">
        <f t="shared" si="12"/>
        <v>16.550207760000003</v>
      </c>
      <c r="T23" s="4">
        <f t="shared" si="12"/>
        <v>0</v>
      </c>
      <c r="U23" s="4">
        <f t="shared" si="12"/>
        <v>0</v>
      </c>
      <c r="V23" s="4">
        <f t="shared" si="12"/>
        <v>0</v>
      </c>
      <c r="W23" s="4">
        <f t="shared" si="12"/>
        <v>0</v>
      </c>
      <c r="X23" s="4">
        <f t="shared" si="12"/>
        <v>69</v>
      </c>
      <c r="Y23" s="4">
        <f t="shared" si="12"/>
        <v>0</v>
      </c>
      <c r="Z23" s="4">
        <f t="shared" si="12"/>
        <v>155.77607351333336</v>
      </c>
      <c r="AA23" s="4">
        <f t="shared" si="12"/>
        <v>0</v>
      </c>
      <c r="AB23" s="4">
        <f t="shared" si="12"/>
        <v>0</v>
      </c>
      <c r="AC23" s="4">
        <f t="shared" si="12"/>
        <v>0</v>
      </c>
      <c r="AD23" s="4">
        <f t="shared" si="12"/>
        <v>0</v>
      </c>
      <c r="AE23" s="4">
        <f t="shared" si="12"/>
        <v>56</v>
      </c>
      <c r="AF23" s="25">
        <f t="shared" si="3"/>
        <v>0</v>
      </c>
      <c r="AG23" s="25">
        <f t="shared" si="4"/>
        <v>426.22794794333333</v>
      </c>
      <c r="AH23" s="25">
        <f t="shared" si="5"/>
        <v>0</v>
      </c>
      <c r="AI23" s="25">
        <f t="shared" si="6"/>
        <v>0</v>
      </c>
      <c r="AJ23" s="25">
        <f t="shared" si="7"/>
        <v>0</v>
      </c>
      <c r="AK23" s="25">
        <f t="shared" si="8"/>
        <v>0</v>
      </c>
      <c r="AL23" s="25">
        <f t="shared" si="9"/>
        <v>126</v>
      </c>
    </row>
    <row r="24" spans="1:47" ht="47.25" hidden="1" x14ac:dyDescent="0.25">
      <c r="A24" s="7" t="s">
        <v>39</v>
      </c>
      <c r="B24" s="125" t="s">
        <v>40</v>
      </c>
      <c r="C24" s="7" t="s">
        <v>23</v>
      </c>
      <c r="D24" s="4" t="s">
        <v>24</v>
      </c>
      <c r="E24" s="4" t="s">
        <v>24</v>
      </c>
      <c r="F24" s="4" t="s">
        <v>24</v>
      </c>
      <c r="G24" s="4" t="s">
        <v>24</v>
      </c>
      <c r="H24" s="4" t="s">
        <v>24</v>
      </c>
      <c r="I24" s="4" t="s">
        <v>24</v>
      </c>
      <c r="J24" s="4" t="s">
        <v>24</v>
      </c>
      <c r="K24" s="4" t="s">
        <v>24</v>
      </c>
      <c r="L24" s="4" t="s">
        <v>24</v>
      </c>
      <c r="M24" s="4" t="s">
        <v>24</v>
      </c>
      <c r="N24" s="4" t="s">
        <v>24</v>
      </c>
      <c r="O24" s="4" t="s">
        <v>24</v>
      </c>
      <c r="P24" s="4" t="s">
        <v>24</v>
      </c>
      <c r="Q24" s="4" t="s">
        <v>24</v>
      </c>
      <c r="R24" s="4" t="s">
        <v>24</v>
      </c>
      <c r="S24" s="4" t="s">
        <v>24</v>
      </c>
      <c r="T24" s="4" t="s">
        <v>24</v>
      </c>
      <c r="U24" s="4" t="s">
        <v>24</v>
      </c>
      <c r="V24" s="4" t="s">
        <v>24</v>
      </c>
      <c r="W24" s="4" t="s">
        <v>24</v>
      </c>
      <c r="X24" s="4" t="s">
        <v>24</v>
      </c>
      <c r="Y24" s="4" t="s">
        <v>24</v>
      </c>
      <c r="Z24" s="4" t="s">
        <v>24</v>
      </c>
      <c r="AA24" s="4" t="s">
        <v>24</v>
      </c>
      <c r="AB24" s="4" t="s">
        <v>24</v>
      </c>
      <c r="AC24" s="4" t="s">
        <v>24</v>
      </c>
      <c r="AD24" s="4" t="s">
        <v>24</v>
      </c>
      <c r="AE24" s="4" t="s">
        <v>24</v>
      </c>
      <c r="AF24" s="25">
        <f t="shared" si="3"/>
        <v>0</v>
      </c>
      <c r="AG24" s="25">
        <f t="shared" si="4"/>
        <v>0</v>
      </c>
      <c r="AH24" s="25">
        <f t="shared" si="5"/>
        <v>0</v>
      </c>
      <c r="AI24" s="25">
        <f t="shared" si="6"/>
        <v>0</v>
      </c>
      <c r="AJ24" s="25">
        <f t="shared" si="7"/>
        <v>0</v>
      </c>
      <c r="AK24" s="25">
        <f t="shared" si="8"/>
        <v>0</v>
      </c>
      <c r="AL24" s="25">
        <f t="shared" si="9"/>
        <v>0</v>
      </c>
    </row>
    <row r="25" spans="1:47" ht="78.75" hidden="1" x14ac:dyDescent="0.25">
      <c r="A25" s="7" t="s">
        <v>41</v>
      </c>
      <c r="B25" s="125" t="s">
        <v>42</v>
      </c>
      <c r="C25" s="7" t="s">
        <v>23</v>
      </c>
      <c r="D25" s="4" t="s">
        <v>24</v>
      </c>
      <c r="E25" s="4" t="s">
        <v>24</v>
      </c>
      <c r="F25" s="4" t="s">
        <v>24</v>
      </c>
      <c r="G25" s="4" t="s">
        <v>24</v>
      </c>
      <c r="H25" s="4" t="s">
        <v>24</v>
      </c>
      <c r="I25" s="4" t="s">
        <v>24</v>
      </c>
      <c r="J25" s="4" t="s">
        <v>24</v>
      </c>
      <c r="K25" s="4" t="s">
        <v>24</v>
      </c>
      <c r="L25" s="4" t="s">
        <v>24</v>
      </c>
      <c r="M25" s="4" t="s">
        <v>24</v>
      </c>
      <c r="N25" s="4" t="s">
        <v>24</v>
      </c>
      <c r="O25" s="4" t="s">
        <v>24</v>
      </c>
      <c r="P25" s="4" t="s">
        <v>24</v>
      </c>
      <c r="Q25" s="4" t="s">
        <v>24</v>
      </c>
      <c r="R25" s="4" t="s">
        <v>24</v>
      </c>
      <c r="S25" s="4" t="s">
        <v>24</v>
      </c>
      <c r="T25" s="4" t="s">
        <v>24</v>
      </c>
      <c r="U25" s="4" t="s">
        <v>24</v>
      </c>
      <c r="V25" s="4" t="s">
        <v>24</v>
      </c>
      <c r="W25" s="4" t="s">
        <v>24</v>
      </c>
      <c r="X25" s="4" t="s">
        <v>24</v>
      </c>
      <c r="Y25" s="4" t="s">
        <v>24</v>
      </c>
      <c r="Z25" s="4" t="s">
        <v>24</v>
      </c>
      <c r="AA25" s="4" t="s">
        <v>24</v>
      </c>
      <c r="AB25" s="4" t="s">
        <v>24</v>
      </c>
      <c r="AC25" s="4" t="s">
        <v>24</v>
      </c>
      <c r="AD25" s="4" t="s">
        <v>24</v>
      </c>
      <c r="AE25" s="4" t="s">
        <v>24</v>
      </c>
      <c r="AF25" s="25">
        <f t="shared" si="3"/>
        <v>0</v>
      </c>
      <c r="AG25" s="25">
        <f t="shared" si="4"/>
        <v>0</v>
      </c>
      <c r="AH25" s="25">
        <f t="shared" si="5"/>
        <v>0</v>
      </c>
      <c r="AI25" s="25">
        <f t="shared" si="6"/>
        <v>0</v>
      </c>
      <c r="AJ25" s="25">
        <f t="shared" si="7"/>
        <v>0</v>
      </c>
      <c r="AK25" s="25">
        <f t="shared" si="8"/>
        <v>0</v>
      </c>
      <c r="AL25" s="25">
        <f t="shared" si="9"/>
        <v>0</v>
      </c>
    </row>
    <row r="26" spans="1:47" ht="94.5" hidden="1" x14ac:dyDescent="0.25">
      <c r="A26" s="7" t="s">
        <v>43</v>
      </c>
      <c r="B26" s="125" t="s">
        <v>44</v>
      </c>
      <c r="C26" s="7" t="s">
        <v>23</v>
      </c>
      <c r="D26" s="4" t="s">
        <v>24</v>
      </c>
      <c r="E26" s="4" t="s">
        <v>24</v>
      </c>
      <c r="F26" s="4" t="s">
        <v>24</v>
      </c>
      <c r="G26" s="4" t="s">
        <v>24</v>
      </c>
      <c r="H26" s="4" t="s">
        <v>24</v>
      </c>
      <c r="I26" s="4" t="s">
        <v>24</v>
      </c>
      <c r="J26" s="4" t="s">
        <v>24</v>
      </c>
      <c r="K26" s="4" t="s">
        <v>24</v>
      </c>
      <c r="L26" s="4" t="s">
        <v>24</v>
      </c>
      <c r="M26" s="4" t="s">
        <v>24</v>
      </c>
      <c r="N26" s="4" t="s">
        <v>24</v>
      </c>
      <c r="O26" s="4" t="s">
        <v>24</v>
      </c>
      <c r="P26" s="4" t="s">
        <v>24</v>
      </c>
      <c r="Q26" s="4" t="s">
        <v>24</v>
      </c>
      <c r="R26" s="4" t="s">
        <v>24</v>
      </c>
      <c r="S26" s="4" t="s">
        <v>24</v>
      </c>
      <c r="T26" s="4" t="s">
        <v>24</v>
      </c>
      <c r="U26" s="4" t="s">
        <v>24</v>
      </c>
      <c r="V26" s="4" t="s">
        <v>24</v>
      </c>
      <c r="W26" s="4" t="s">
        <v>24</v>
      </c>
      <c r="X26" s="4" t="s">
        <v>24</v>
      </c>
      <c r="Y26" s="4" t="s">
        <v>24</v>
      </c>
      <c r="Z26" s="4" t="s">
        <v>24</v>
      </c>
      <c r="AA26" s="4" t="s">
        <v>24</v>
      </c>
      <c r="AB26" s="4" t="s">
        <v>24</v>
      </c>
      <c r="AC26" s="4" t="s">
        <v>24</v>
      </c>
      <c r="AD26" s="4" t="s">
        <v>24</v>
      </c>
      <c r="AE26" s="4" t="s">
        <v>24</v>
      </c>
      <c r="AF26" s="25">
        <f t="shared" si="3"/>
        <v>0</v>
      </c>
      <c r="AG26" s="25">
        <f t="shared" si="4"/>
        <v>0</v>
      </c>
      <c r="AH26" s="25">
        <f t="shared" si="5"/>
        <v>0</v>
      </c>
      <c r="AI26" s="25">
        <f t="shared" si="6"/>
        <v>0</v>
      </c>
      <c r="AJ26" s="25">
        <f t="shared" si="7"/>
        <v>0</v>
      </c>
      <c r="AK26" s="25">
        <f t="shared" si="8"/>
        <v>0</v>
      </c>
      <c r="AL26" s="25">
        <f t="shared" si="9"/>
        <v>0</v>
      </c>
    </row>
    <row r="27" spans="1:47" ht="94.5" hidden="1" x14ac:dyDescent="0.25">
      <c r="A27" s="7" t="s">
        <v>45</v>
      </c>
      <c r="B27" s="125" t="s">
        <v>46</v>
      </c>
      <c r="C27" s="7" t="s">
        <v>23</v>
      </c>
      <c r="D27" s="4" t="s">
        <v>24</v>
      </c>
      <c r="E27" s="4" t="s">
        <v>24</v>
      </c>
      <c r="F27" s="4" t="s">
        <v>24</v>
      </c>
      <c r="G27" s="4" t="s">
        <v>24</v>
      </c>
      <c r="H27" s="4" t="s">
        <v>24</v>
      </c>
      <c r="I27" s="4" t="s">
        <v>24</v>
      </c>
      <c r="J27" s="4" t="s">
        <v>24</v>
      </c>
      <c r="K27" s="4" t="s">
        <v>24</v>
      </c>
      <c r="L27" s="4" t="s">
        <v>24</v>
      </c>
      <c r="M27" s="4" t="s">
        <v>24</v>
      </c>
      <c r="N27" s="4" t="s">
        <v>24</v>
      </c>
      <c r="O27" s="4" t="s">
        <v>24</v>
      </c>
      <c r="P27" s="4" t="s">
        <v>24</v>
      </c>
      <c r="Q27" s="4" t="s">
        <v>24</v>
      </c>
      <c r="R27" s="4" t="s">
        <v>24</v>
      </c>
      <c r="S27" s="4" t="s">
        <v>24</v>
      </c>
      <c r="T27" s="4" t="s">
        <v>24</v>
      </c>
      <c r="U27" s="4" t="s">
        <v>24</v>
      </c>
      <c r="V27" s="4" t="s">
        <v>24</v>
      </c>
      <c r="W27" s="4" t="s">
        <v>24</v>
      </c>
      <c r="X27" s="4" t="s">
        <v>24</v>
      </c>
      <c r="Y27" s="4" t="s">
        <v>24</v>
      </c>
      <c r="Z27" s="4" t="s">
        <v>24</v>
      </c>
      <c r="AA27" s="4" t="s">
        <v>24</v>
      </c>
      <c r="AB27" s="4" t="s">
        <v>24</v>
      </c>
      <c r="AC27" s="4" t="s">
        <v>24</v>
      </c>
      <c r="AD27" s="4" t="s">
        <v>24</v>
      </c>
      <c r="AE27" s="4" t="s">
        <v>24</v>
      </c>
      <c r="AF27" s="25">
        <f t="shared" si="3"/>
        <v>0</v>
      </c>
      <c r="AG27" s="25">
        <f t="shared" si="4"/>
        <v>0</v>
      </c>
      <c r="AH27" s="25">
        <f t="shared" si="5"/>
        <v>0</v>
      </c>
      <c r="AI27" s="25">
        <f t="shared" si="6"/>
        <v>0</v>
      </c>
      <c r="AJ27" s="25">
        <f t="shared" si="7"/>
        <v>0</v>
      </c>
      <c r="AK27" s="25">
        <f t="shared" si="8"/>
        <v>0</v>
      </c>
      <c r="AL27" s="25">
        <f t="shared" si="9"/>
        <v>0</v>
      </c>
    </row>
    <row r="28" spans="1:47" ht="78.75" x14ac:dyDescent="0.25">
      <c r="A28" s="7" t="s">
        <v>47</v>
      </c>
      <c r="B28" s="125" t="s">
        <v>48</v>
      </c>
      <c r="C28" s="7" t="s">
        <v>23</v>
      </c>
      <c r="D28" s="4" t="str">
        <f>+D29</f>
        <v>нд</v>
      </c>
      <c r="E28" s="4" t="str">
        <f t="shared" ref="E28:AE28" si="13">+E29</f>
        <v>нд</v>
      </c>
      <c r="F28" s="4" t="str">
        <f t="shared" si="13"/>
        <v>нд</v>
      </c>
      <c r="G28" s="4" t="str">
        <f t="shared" si="13"/>
        <v>нд</v>
      </c>
      <c r="H28" s="4" t="str">
        <f t="shared" si="13"/>
        <v>нд</v>
      </c>
      <c r="I28" s="4" t="str">
        <f t="shared" si="13"/>
        <v>нд</v>
      </c>
      <c r="J28" s="4" t="str">
        <f t="shared" si="13"/>
        <v>нд</v>
      </c>
      <c r="K28" s="4" t="str">
        <f t="shared" si="13"/>
        <v>нд</v>
      </c>
      <c r="L28" s="4" t="str">
        <f t="shared" si="13"/>
        <v>нд</v>
      </c>
      <c r="M28" s="4" t="str">
        <f t="shared" si="13"/>
        <v>нд</v>
      </c>
      <c r="N28" s="4" t="str">
        <f t="shared" si="13"/>
        <v>нд</v>
      </c>
      <c r="O28" s="4" t="str">
        <f t="shared" si="13"/>
        <v>нд</v>
      </c>
      <c r="P28" s="4" t="str">
        <f t="shared" si="13"/>
        <v>нд</v>
      </c>
      <c r="Q28" s="4" t="str">
        <f t="shared" si="13"/>
        <v>нд</v>
      </c>
      <c r="R28" s="4" t="str">
        <f t="shared" si="13"/>
        <v>нд</v>
      </c>
      <c r="S28" s="4" t="str">
        <f t="shared" si="13"/>
        <v>нд</v>
      </c>
      <c r="T28" s="4" t="str">
        <f t="shared" si="13"/>
        <v>нд</v>
      </c>
      <c r="U28" s="4" t="str">
        <f t="shared" si="13"/>
        <v>нд</v>
      </c>
      <c r="V28" s="4" t="str">
        <f t="shared" si="13"/>
        <v>нд</v>
      </c>
      <c r="W28" s="4" t="str">
        <f t="shared" si="13"/>
        <v>нд</v>
      </c>
      <c r="X28" s="4" t="str">
        <f t="shared" si="13"/>
        <v>нд</v>
      </c>
      <c r="Y28" s="4" t="str">
        <f t="shared" si="13"/>
        <v>нд</v>
      </c>
      <c r="Z28" s="4" t="str">
        <f t="shared" si="13"/>
        <v>нд</v>
      </c>
      <c r="AA28" s="4" t="str">
        <f t="shared" si="13"/>
        <v>нд</v>
      </c>
      <c r="AB28" s="4" t="str">
        <f t="shared" si="13"/>
        <v>нд</v>
      </c>
      <c r="AC28" s="4" t="str">
        <f t="shared" si="13"/>
        <v>нд</v>
      </c>
      <c r="AD28" s="4" t="str">
        <f t="shared" si="13"/>
        <v>нд</v>
      </c>
      <c r="AE28" s="4" t="str">
        <f t="shared" si="13"/>
        <v>нд</v>
      </c>
      <c r="AF28" s="25">
        <f t="shared" si="3"/>
        <v>0</v>
      </c>
      <c r="AG28" s="25">
        <f t="shared" si="4"/>
        <v>0</v>
      </c>
      <c r="AH28" s="25">
        <f t="shared" si="5"/>
        <v>0</v>
      </c>
      <c r="AI28" s="25">
        <f t="shared" si="6"/>
        <v>0</v>
      </c>
      <c r="AJ28" s="25">
        <f t="shared" si="7"/>
        <v>0</v>
      </c>
      <c r="AK28" s="25">
        <f t="shared" si="8"/>
        <v>0</v>
      </c>
      <c r="AL28" s="25">
        <f t="shared" si="9"/>
        <v>0</v>
      </c>
    </row>
    <row r="29" spans="1:47" ht="110.25" x14ac:dyDescent="0.25">
      <c r="A29" s="120" t="s">
        <v>442</v>
      </c>
      <c r="B29" s="199" t="s">
        <v>444</v>
      </c>
      <c r="C29" s="120" t="s">
        <v>61</v>
      </c>
      <c r="D29" s="162" t="str">
        <f>VLOOKUP($C29,'[1]5'!$C$21:$CE$113,10,0)</f>
        <v>нд</v>
      </c>
      <c r="E29" s="162" t="str">
        <f>VLOOKUP($C29,'[1]5'!$C$21:$CE$113,11,0)</f>
        <v>нд</v>
      </c>
      <c r="F29" s="162" t="str">
        <f>VLOOKUP($C29,'[1]5'!$C$21:$CE$113,12,0)</f>
        <v>нд</v>
      </c>
      <c r="G29" s="162" t="str">
        <f>VLOOKUP($C29,'[1]5'!$C$21:$CE$113,13,0)</f>
        <v>нд</v>
      </c>
      <c r="H29" s="162" t="str">
        <f>VLOOKUP($C29,'[1]5'!$C$21:$CE$113,14,0)</f>
        <v>нд</v>
      </c>
      <c r="I29" s="162" t="str">
        <f>VLOOKUP($C29,'[1]5'!$C$21:$CE$113,15,0)</f>
        <v>нд</v>
      </c>
      <c r="J29" s="162" t="str">
        <f>VLOOKUP($C29,'[1]5'!$C$21:$CE$113,16,0)</f>
        <v>нд</v>
      </c>
      <c r="K29" s="162" t="str">
        <f>VLOOKUP($C29,'[1]5'!$C$21:$CE$113,26,0)</f>
        <v>нд</v>
      </c>
      <c r="L29" s="162" t="str">
        <f>VLOOKUP($C29,'[1]5'!$C$21:$CE$113,27,0)</f>
        <v>нд</v>
      </c>
      <c r="M29" s="162" t="str">
        <f>VLOOKUP($C29,'[1]5'!$C$21:$CE$113,28,0)</f>
        <v>нд</v>
      </c>
      <c r="N29" s="162" t="str">
        <f>VLOOKUP($C29,'[1]5'!$C$21:$CE$113,29,0)</f>
        <v>нд</v>
      </c>
      <c r="O29" s="162" t="str">
        <f>VLOOKUP($C29,'[1]5'!$C$21:$CE$113,30,0)</f>
        <v>нд</v>
      </c>
      <c r="P29" s="162" t="str">
        <f>VLOOKUP($C29,'[1]5'!$C$21:$CE$113,31,0)</f>
        <v>нд</v>
      </c>
      <c r="Q29" s="162" t="str">
        <f>VLOOKUP($C29,'[1]5'!$C$21:$CE$113,32,0)</f>
        <v>нд</v>
      </c>
      <c r="R29" s="162" t="str">
        <f>VLOOKUP($C29,'[1]5'!$C$21:$CE$113,42,0)</f>
        <v>нд</v>
      </c>
      <c r="S29" s="162" t="str">
        <f>VLOOKUP($C29,'[1]5'!$C$21:$CE$113,43,0)</f>
        <v>нд</v>
      </c>
      <c r="T29" s="162" t="str">
        <f>VLOOKUP($C29,'[1]5'!$C$21:$CE$113,44,0)</f>
        <v>нд</v>
      </c>
      <c r="U29" s="162" t="str">
        <f>VLOOKUP($C29,'[1]5'!$C$21:$CE$113,45,0)</f>
        <v>нд</v>
      </c>
      <c r="V29" s="162" t="str">
        <f>VLOOKUP($C29,'[1]5'!$C$21:$CE$113,46,0)</f>
        <v>нд</v>
      </c>
      <c r="W29" s="162" t="str">
        <f>VLOOKUP($C29,'[1]5'!$C$21:$CE$113,47,0)</f>
        <v>нд</v>
      </c>
      <c r="X29" s="162" t="str">
        <f>VLOOKUP($C29,'[1]5'!$C$21:$CE$113,48,0)</f>
        <v>нд</v>
      </c>
      <c r="Y29" s="162" t="str">
        <f>VLOOKUP($C29,'[1]5'!$C$21:$CE$113,58,0)</f>
        <v>нд</v>
      </c>
      <c r="Z29" s="162" t="str">
        <f>VLOOKUP($C29,'[1]5'!$C$21:$CE$113,59,0)</f>
        <v>нд</v>
      </c>
      <c r="AA29" s="162" t="str">
        <f>VLOOKUP($C29,'[1]5'!$C$21:$CE$113,60,0)</f>
        <v>нд</v>
      </c>
      <c r="AB29" s="162" t="str">
        <f>VLOOKUP($C29,'[1]5'!$C$21:$CE$113,61,0)</f>
        <v>нд</v>
      </c>
      <c r="AC29" s="162" t="str">
        <f>VLOOKUP($C29,'[1]5'!$C$21:$CE$113,62,0)</f>
        <v>нд</v>
      </c>
      <c r="AD29" s="162" t="str">
        <f>VLOOKUP($C29,'[1]5'!$C$21:$CE$113,63,0)</f>
        <v>нд</v>
      </c>
      <c r="AE29" s="162" t="str">
        <f>VLOOKUP($C29,'[1]5'!$C$21:$CE$113,64,0)</f>
        <v>нд</v>
      </c>
      <c r="AF29" s="24">
        <f t="shared" si="3"/>
        <v>0</v>
      </c>
      <c r="AG29" s="24">
        <f t="shared" si="4"/>
        <v>0</v>
      </c>
      <c r="AH29" s="24">
        <f t="shared" si="5"/>
        <v>0</v>
      </c>
      <c r="AI29" s="24">
        <f t="shared" si="6"/>
        <v>0</v>
      </c>
      <c r="AJ29" s="24">
        <f t="shared" si="7"/>
        <v>0</v>
      </c>
      <c r="AK29" s="24">
        <f t="shared" si="8"/>
        <v>0</v>
      </c>
      <c r="AL29" s="24">
        <f t="shared" si="9"/>
        <v>0</v>
      </c>
      <c r="AO29" s="185"/>
      <c r="AP29" s="5"/>
      <c r="AQ29" s="185"/>
      <c r="AR29" s="185"/>
      <c r="AS29" s="185"/>
      <c r="AT29" s="185"/>
      <c r="AU29" s="185"/>
    </row>
    <row r="30" spans="1:47" ht="63" hidden="1" x14ac:dyDescent="0.25">
      <c r="A30" s="7" t="s">
        <v>49</v>
      </c>
      <c r="B30" s="125" t="s">
        <v>50</v>
      </c>
      <c r="C30" s="7" t="s">
        <v>23</v>
      </c>
      <c r="D30" s="4" t="s">
        <v>24</v>
      </c>
      <c r="E30" s="4" t="s">
        <v>24</v>
      </c>
      <c r="F30" s="4" t="s">
        <v>24</v>
      </c>
      <c r="G30" s="4" t="s">
        <v>24</v>
      </c>
      <c r="H30" s="4" t="s">
        <v>24</v>
      </c>
      <c r="I30" s="4" t="s">
        <v>24</v>
      </c>
      <c r="J30" s="4" t="s">
        <v>24</v>
      </c>
      <c r="K30" s="4" t="s">
        <v>24</v>
      </c>
      <c r="L30" s="4" t="s">
        <v>24</v>
      </c>
      <c r="M30" s="4" t="s">
        <v>24</v>
      </c>
      <c r="N30" s="4" t="s">
        <v>24</v>
      </c>
      <c r="O30" s="4" t="s">
        <v>24</v>
      </c>
      <c r="P30" s="4" t="s">
        <v>24</v>
      </c>
      <c r="Q30" s="4" t="s">
        <v>24</v>
      </c>
      <c r="R30" s="4" t="s">
        <v>24</v>
      </c>
      <c r="S30" s="4" t="s">
        <v>24</v>
      </c>
      <c r="T30" s="4" t="s">
        <v>24</v>
      </c>
      <c r="U30" s="4" t="s">
        <v>24</v>
      </c>
      <c r="V30" s="4" t="s">
        <v>24</v>
      </c>
      <c r="W30" s="4" t="s">
        <v>24</v>
      </c>
      <c r="X30" s="4" t="s">
        <v>24</v>
      </c>
      <c r="Y30" s="4" t="s">
        <v>24</v>
      </c>
      <c r="Z30" s="4" t="s">
        <v>24</v>
      </c>
      <c r="AA30" s="4" t="s">
        <v>24</v>
      </c>
      <c r="AB30" s="4" t="s">
        <v>24</v>
      </c>
      <c r="AC30" s="4" t="s">
        <v>24</v>
      </c>
      <c r="AD30" s="4" t="s">
        <v>24</v>
      </c>
      <c r="AE30" s="4" t="s">
        <v>24</v>
      </c>
      <c r="AF30" s="25">
        <f t="shared" si="3"/>
        <v>0</v>
      </c>
      <c r="AG30" s="25">
        <f t="shared" si="4"/>
        <v>0</v>
      </c>
      <c r="AH30" s="25">
        <f t="shared" si="5"/>
        <v>0</v>
      </c>
      <c r="AI30" s="25">
        <f t="shared" si="6"/>
        <v>0</v>
      </c>
      <c r="AJ30" s="25">
        <f t="shared" si="7"/>
        <v>0</v>
      </c>
      <c r="AK30" s="25">
        <f t="shared" si="8"/>
        <v>0</v>
      </c>
      <c r="AL30" s="25">
        <f t="shared" si="9"/>
        <v>0</v>
      </c>
    </row>
    <row r="31" spans="1:47" ht="94.5" hidden="1" x14ac:dyDescent="0.25">
      <c r="A31" s="7" t="s">
        <v>51</v>
      </c>
      <c r="B31" s="125" t="s">
        <v>52</v>
      </c>
      <c r="C31" s="7" t="s">
        <v>23</v>
      </c>
      <c r="D31" s="4" t="s">
        <v>24</v>
      </c>
      <c r="E31" s="4" t="s">
        <v>24</v>
      </c>
      <c r="F31" s="4" t="s">
        <v>24</v>
      </c>
      <c r="G31" s="4" t="s">
        <v>24</v>
      </c>
      <c r="H31" s="4" t="s">
        <v>24</v>
      </c>
      <c r="I31" s="4" t="s">
        <v>24</v>
      </c>
      <c r="J31" s="4" t="s">
        <v>24</v>
      </c>
      <c r="K31" s="4" t="s">
        <v>24</v>
      </c>
      <c r="L31" s="4" t="s">
        <v>24</v>
      </c>
      <c r="M31" s="4" t="s">
        <v>24</v>
      </c>
      <c r="N31" s="4" t="s">
        <v>24</v>
      </c>
      <c r="O31" s="4" t="s">
        <v>24</v>
      </c>
      <c r="P31" s="4" t="s">
        <v>24</v>
      </c>
      <c r="Q31" s="4" t="s">
        <v>24</v>
      </c>
      <c r="R31" s="4" t="s">
        <v>24</v>
      </c>
      <c r="S31" s="4" t="s">
        <v>24</v>
      </c>
      <c r="T31" s="4" t="s">
        <v>24</v>
      </c>
      <c r="U31" s="4" t="s">
        <v>24</v>
      </c>
      <c r="V31" s="4" t="s">
        <v>24</v>
      </c>
      <c r="W31" s="4" t="s">
        <v>24</v>
      </c>
      <c r="X31" s="4" t="s">
        <v>24</v>
      </c>
      <c r="Y31" s="4" t="s">
        <v>24</v>
      </c>
      <c r="Z31" s="4" t="s">
        <v>24</v>
      </c>
      <c r="AA31" s="4" t="s">
        <v>24</v>
      </c>
      <c r="AB31" s="4" t="s">
        <v>24</v>
      </c>
      <c r="AC31" s="4" t="s">
        <v>24</v>
      </c>
      <c r="AD31" s="4" t="s">
        <v>24</v>
      </c>
      <c r="AE31" s="4" t="s">
        <v>24</v>
      </c>
      <c r="AF31" s="25">
        <f t="shared" si="3"/>
        <v>0</v>
      </c>
      <c r="AG31" s="25">
        <f t="shared" si="4"/>
        <v>0</v>
      </c>
      <c r="AH31" s="25">
        <f t="shared" si="5"/>
        <v>0</v>
      </c>
      <c r="AI31" s="25">
        <f t="shared" si="6"/>
        <v>0</v>
      </c>
      <c r="AJ31" s="25">
        <f t="shared" si="7"/>
        <v>0</v>
      </c>
      <c r="AK31" s="25">
        <f t="shared" si="8"/>
        <v>0</v>
      </c>
      <c r="AL31" s="25">
        <f t="shared" si="9"/>
        <v>0</v>
      </c>
    </row>
    <row r="32" spans="1:47" ht="78.75" hidden="1" x14ac:dyDescent="0.25">
      <c r="A32" s="7" t="s">
        <v>53</v>
      </c>
      <c r="B32" s="125" t="s">
        <v>54</v>
      </c>
      <c r="C32" s="7" t="s">
        <v>23</v>
      </c>
      <c r="D32" s="4" t="s">
        <v>24</v>
      </c>
      <c r="E32" s="4" t="s">
        <v>24</v>
      </c>
      <c r="F32" s="4" t="s">
        <v>24</v>
      </c>
      <c r="G32" s="4" t="s">
        <v>24</v>
      </c>
      <c r="H32" s="4" t="s">
        <v>24</v>
      </c>
      <c r="I32" s="4" t="s">
        <v>24</v>
      </c>
      <c r="J32" s="4" t="s">
        <v>24</v>
      </c>
      <c r="K32" s="4" t="s">
        <v>24</v>
      </c>
      <c r="L32" s="4" t="s">
        <v>24</v>
      </c>
      <c r="M32" s="4" t="s">
        <v>24</v>
      </c>
      <c r="N32" s="4" t="s">
        <v>24</v>
      </c>
      <c r="O32" s="4" t="s">
        <v>24</v>
      </c>
      <c r="P32" s="4" t="s">
        <v>24</v>
      </c>
      <c r="Q32" s="4" t="s">
        <v>24</v>
      </c>
      <c r="R32" s="4" t="s">
        <v>24</v>
      </c>
      <c r="S32" s="4" t="s">
        <v>24</v>
      </c>
      <c r="T32" s="4" t="s">
        <v>24</v>
      </c>
      <c r="U32" s="4" t="s">
        <v>24</v>
      </c>
      <c r="V32" s="4" t="s">
        <v>24</v>
      </c>
      <c r="W32" s="4" t="s">
        <v>24</v>
      </c>
      <c r="X32" s="4" t="s">
        <v>24</v>
      </c>
      <c r="Y32" s="4" t="s">
        <v>24</v>
      </c>
      <c r="Z32" s="4" t="s">
        <v>24</v>
      </c>
      <c r="AA32" s="4" t="s">
        <v>24</v>
      </c>
      <c r="AB32" s="4" t="s">
        <v>24</v>
      </c>
      <c r="AC32" s="4" t="s">
        <v>24</v>
      </c>
      <c r="AD32" s="4" t="s">
        <v>24</v>
      </c>
      <c r="AE32" s="4" t="s">
        <v>24</v>
      </c>
      <c r="AF32" s="25">
        <f t="shared" si="3"/>
        <v>0</v>
      </c>
      <c r="AG32" s="25">
        <f t="shared" si="4"/>
        <v>0</v>
      </c>
      <c r="AH32" s="25">
        <f t="shared" si="5"/>
        <v>0</v>
      </c>
      <c r="AI32" s="25">
        <f t="shared" si="6"/>
        <v>0</v>
      </c>
      <c r="AJ32" s="25">
        <f t="shared" si="7"/>
        <v>0</v>
      </c>
      <c r="AK32" s="25">
        <f t="shared" si="8"/>
        <v>0</v>
      </c>
      <c r="AL32" s="25">
        <f t="shared" si="9"/>
        <v>0</v>
      </c>
    </row>
    <row r="33" spans="1:47" ht="63" hidden="1" x14ac:dyDescent="0.25">
      <c r="A33" s="7" t="s">
        <v>55</v>
      </c>
      <c r="B33" s="125" t="s">
        <v>56</v>
      </c>
      <c r="C33" s="7" t="s">
        <v>23</v>
      </c>
      <c r="D33" s="4" t="s">
        <v>24</v>
      </c>
      <c r="E33" s="4" t="s">
        <v>24</v>
      </c>
      <c r="F33" s="4" t="s">
        <v>24</v>
      </c>
      <c r="G33" s="4" t="s">
        <v>24</v>
      </c>
      <c r="H33" s="4" t="s">
        <v>24</v>
      </c>
      <c r="I33" s="4" t="s">
        <v>24</v>
      </c>
      <c r="J33" s="4" t="s">
        <v>24</v>
      </c>
      <c r="K33" s="4" t="s">
        <v>24</v>
      </c>
      <c r="L33" s="4" t="s">
        <v>24</v>
      </c>
      <c r="M33" s="4" t="s">
        <v>24</v>
      </c>
      <c r="N33" s="4" t="s">
        <v>24</v>
      </c>
      <c r="O33" s="4" t="s">
        <v>24</v>
      </c>
      <c r="P33" s="4" t="s">
        <v>24</v>
      </c>
      <c r="Q33" s="4" t="s">
        <v>24</v>
      </c>
      <c r="R33" s="4" t="s">
        <v>24</v>
      </c>
      <c r="S33" s="4" t="s">
        <v>24</v>
      </c>
      <c r="T33" s="4" t="s">
        <v>24</v>
      </c>
      <c r="U33" s="4" t="s">
        <v>24</v>
      </c>
      <c r="V33" s="4" t="s">
        <v>24</v>
      </c>
      <c r="W33" s="4" t="s">
        <v>24</v>
      </c>
      <c r="X33" s="4" t="s">
        <v>24</v>
      </c>
      <c r="Y33" s="4" t="s">
        <v>24</v>
      </c>
      <c r="Z33" s="4" t="s">
        <v>24</v>
      </c>
      <c r="AA33" s="4" t="s">
        <v>24</v>
      </c>
      <c r="AB33" s="4" t="s">
        <v>24</v>
      </c>
      <c r="AC33" s="4" t="s">
        <v>24</v>
      </c>
      <c r="AD33" s="4" t="s">
        <v>24</v>
      </c>
      <c r="AE33" s="4" t="s">
        <v>24</v>
      </c>
      <c r="AF33" s="25">
        <f t="shared" si="3"/>
        <v>0</v>
      </c>
      <c r="AG33" s="25">
        <f t="shared" si="4"/>
        <v>0</v>
      </c>
      <c r="AH33" s="25">
        <f t="shared" si="5"/>
        <v>0</v>
      </c>
      <c r="AI33" s="25">
        <f t="shared" si="6"/>
        <v>0</v>
      </c>
      <c r="AJ33" s="25">
        <f t="shared" si="7"/>
        <v>0</v>
      </c>
      <c r="AK33" s="25">
        <f t="shared" si="8"/>
        <v>0</v>
      </c>
      <c r="AL33" s="25">
        <f t="shared" si="9"/>
        <v>0</v>
      </c>
    </row>
    <row r="34" spans="1:47" ht="141.75" hidden="1" x14ac:dyDescent="0.25">
      <c r="A34" s="7" t="s">
        <v>57</v>
      </c>
      <c r="B34" s="125" t="s">
        <v>58</v>
      </c>
      <c r="C34" s="7" t="s">
        <v>23</v>
      </c>
      <c r="D34" s="4" t="s">
        <v>24</v>
      </c>
      <c r="E34" s="4" t="s">
        <v>24</v>
      </c>
      <c r="F34" s="4" t="s">
        <v>24</v>
      </c>
      <c r="G34" s="4" t="s">
        <v>24</v>
      </c>
      <c r="H34" s="4" t="s">
        <v>24</v>
      </c>
      <c r="I34" s="4" t="s">
        <v>24</v>
      </c>
      <c r="J34" s="4" t="s">
        <v>24</v>
      </c>
      <c r="K34" s="4" t="s">
        <v>24</v>
      </c>
      <c r="L34" s="4" t="s">
        <v>24</v>
      </c>
      <c r="M34" s="4" t="s">
        <v>24</v>
      </c>
      <c r="N34" s="4" t="s">
        <v>24</v>
      </c>
      <c r="O34" s="4" t="s">
        <v>24</v>
      </c>
      <c r="P34" s="4" t="s">
        <v>24</v>
      </c>
      <c r="Q34" s="4" t="s">
        <v>24</v>
      </c>
      <c r="R34" s="4" t="s">
        <v>24</v>
      </c>
      <c r="S34" s="4" t="s">
        <v>24</v>
      </c>
      <c r="T34" s="4" t="s">
        <v>24</v>
      </c>
      <c r="U34" s="4" t="s">
        <v>24</v>
      </c>
      <c r="V34" s="4" t="s">
        <v>24</v>
      </c>
      <c r="W34" s="4" t="s">
        <v>24</v>
      </c>
      <c r="X34" s="4" t="s">
        <v>24</v>
      </c>
      <c r="Y34" s="4" t="s">
        <v>24</v>
      </c>
      <c r="Z34" s="4" t="s">
        <v>24</v>
      </c>
      <c r="AA34" s="4" t="s">
        <v>24</v>
      </c>
      <c r="AB34" s="4" t="s">
        <v>24</v>
      </c>
      <c r="AC34" s="4" t="s">
        <v>24</v>
      </c>
      <c r="AD34" s="4" t="s">
        <v>24</v>
      </c>
      <c r="AE34" s="4" t="s">
        <v>24</v>
      </c>
      <c r="AF34" s="25">
        <f t="shared" si="3"/>
        <v>0</v>
      </c>
      <c r="AG34" s="25">
        <f t="shared" si="4"/>
        <v>0</v>
      </c>
      <c r="AH34" s="25">
        <f t="shared" si="5"/>
        <v>0</v>
      </c>
      <c r="AI34" s="25">
        <f t="shared" si="6"/>
        <v>0</v>
      </c>
      <c r="AJ34" s="25">
        <f t="shared" si="7"/>
        <v>0</v>
      </c>
      <c r="AK34" s="25">
        <f t="shared" si="8"/>
        <v>0</v>
      </c>
      <c r="AL34" s="25">
        <f t="shared" si="9"/>
        <v>0</v>
      </c>
    </row>
    <row r="35" spans="1:47" ht="126" hidden="1" x14ac:dyDescent="0.25">
      <c r="A35" s="7" t="s">
        <v>57</v>
      </c>
      <c r="B35" s="125" t="s">
        <v>59</v>
      </c>
      <c r="C35" s="7" t="s">
        <v>23</v>
      </c>
      <c r="D35" s="4" t="s">
        <v>24</v>
      </c>
      <c r="E35" s="4" t="s">
        <v>24</v>
      </c>
      <c r="F35" s="4" t="s">
        <v>24</v>
      </c>
      <c r="G35" s="4" t="s">
        <v>24</v>
      </c>
      <c r="H35" s="4" t="s">
        <v>24</v>
      </c>
      <c r="I35" s="4" t="s">
        <v>24</v>
      </c>
      <c r="J35" s="4" t="s">
        <v>24</v>
      </c>
      <c r="K35" s="4" t="s">
        <v>24</v>
      </c>
      <c r="L35" s="4" t="s">
        <v>24</v>
      </c>
      <c r="M35" s="4" t="s">
        <v>24</v>
      </c>
      <c r="N35" s="4" t="s">
        <v>24</v>
      </c>
      <c r="O35" s="4" t="s">
        <v>24</v>
      </c>
      <c r="P35" s="4" t="s">
        <v>24</v>
      </c>
      <c r="Q35" s="4" t="s">
        <v>24</v>
      </c>
      <c r="R35" s="4" t="s">
        <v>24</v>
      </c>
      <c r="S35" s="4" t="s">
        <v>24</v>
      </c>
      <c r="T35" s="4" t="s">
        <v>24</v>
      </c>
      <c r="U35" s="4" t="s">
        <v>24</v>
      </c>
      <c r="V35" s="4" t="s">
        <v>24</v>
      </c>
      <c r="W35" s="4" t="s">
        <v>24</v>
      </c>
      <c r="X35" s="4" t="s">
        <v>24</v>
      </c>
      <c r="Y35" s="4" t="s">
        <v>24</v>
      </c>
      <c r="Z35" s="4" t="s">
        <v>24</v>
      </c>
      <c r="AA35" s="4" t="s">
        <v>24</v>
      </c>
      <c r="AB35" s="4" t="s">
        <v>24</v>
      </c>
      <c r="AC35" s="4" t="s">
        <v>24</v>
      </c>
      <c r="AD35" s="4" t="s">
        <v>24</v>
      </c>
      <c r="AE35" s="4" t="s">
        <v>24</v>
      </c>
      <c r="AF35" s="25">
        <f t="shared" si="3"/>
        <v>0</v>
      </c>
      <c r="AG35" s="25">
        <f t="shared" si="4"/>
        <v>0</v>
      </c>
      <c r="AH35" s="25">
        <f t="shared" si="5"/>
        <v>0</v>
      </c>
      <c r="AI35" s="25">
        <f t="shared" si="6"/>
        <v>0</v>
      </c>
      <c r="AJ35" s="25">
        <f t="shared" si="7"/>
        <v>0</v>
      </c>
      <c r="AK35" s="25">
        <f t="shared" si="8"/>
        <v>0</v>
      </c>
      <c r="AL35" s="25">
        <f t="shared" si="9"/>
        <v>0</v>
      </c>
    </row>
    <row r="36" spans="1:47" ht="141.75" hidden="1" x14ac:dyDescent="0.25">
      <c r="A36" s="7" t="s">
        <v>57</v>
      </c>
      <c r="B36" s="125" t="s">
        <v>60</v>
      </c>
      <c r="C36" s="7" t="s">
        <v>23</v>
      </c>
      <c r="D36" s="4" t="s">
        <v>24</v>
      </c>
      <c r="E36" s="4" t="s">
        <v>24</v>
      </c>
      <c r="F36" s="4" t="s">
        <v>24</v>
      </c>
      <c r="G36" s="4" t="s">
        <v>24</v>
      </c>
      <c r="H36" s="4" t="s">
        <v>24</v>
      </c>
      <c r="I36" s="4" t="s">
        <v>24</v>
      </c>
      <c r="J36" s="4" t="s">
        <v>24</v>
      </c>
      <c r="K36" s="4" t="s">
        <v>24</v>
      </c>
      <c r="L36" s="4" t="s">
        <v>24</v>
      </c>
      <c r="M36" s="4" t="s">
        <v>24</v>
      </c>
      <c r="N36" s="4" t="s">
        <v>24</v>
      </c>
      <c r="O36" s="4" t="s">
        <v>24</v>
      </c>
      <c r="P36" s="4" t="s">
        <v>24</v>
      </c>
      <c r="Q36" s="4" t="s">
        <v>24</v>
      </c>
      <c r="R36" s="4" t="s">
        <v>24</v>
      </c>
      <c r="S36" s="4" t="s">
        <v>24</v>
      </c>
      <c r="T36" s="4" t="s">
        <v>24</v>
      </c>
      <c r="U36" s="4" t="s">
        <v>24</v>
      </c>
      <c r="V36" s="4" t="s">
        <v>24</v>
      </c>
      <c r="W36" s="4" t="s">
        <v>24</v>
      </c>
      <c r="X36" s="4" t="s">
        <v>24</v>
      </c>
      <c r="Y36" s="4" t="s">
        <v>24</v>
      </c>
      <c r="Z36" s="4" t="s">
        <v>24</v>
      </c>
      <c r="AA36" s="4" t="s">
        <v>24</v>
      </c>
      <c r="AB36" s="4" t="s">
        <v>24</v>
      </c>
      <c r="AC36" s="4" t="s">
        <v>24</v>
      </c>
      <c r="AD36" s="4" t="s">
        <v>24</v>
      </c>
      <c r="AE36" s="4" t="s">
        <v>24</v>
      </c>
      <c r="AF36" s="25">
        <f t="shared" si="3"/>
        <v>0</v>
      </c>
      <c r="AG36" s="25">
        <f t="shared" si="4"/>
        <v>0</v>
      </c>
      <c r="AH36" s="25">
        <f t="shared" si="5"/>
        <v>0</v>
      </c>
      <c r="AI36" s="25">
        <f t="shared" si="6"/>
        <v>0</v>
      </c>
      <c r="AJ36" s="25">
        <f t="shared" si="7"/>
        <v>0</v>
      </c>
      <c r="AK36" s="25">
        <f t="shared" si="8"/>
        <v>0</v>
      </c>
      <c r="AL36" s="25">
        <f t="shared" si="9"/>
        <v>0</v>
      </c>
    </row>
    <row r="37" spans="1:47" ht="141.75" hidden="1" x14ac:dyDescent="0.25">
      <c r="A37" s="7" t="s">
        <v>62</v>
      </c>
      <c r="B37" s="125" t="s">
        <v>58</v>
      </c>
      <c r="C37" s="7" t="s">
        <v>23</v>
      </c>
      <c r="D37" s="4" t="s">
        <v>24</v>
      </c>
      <c r="E37" s="4" t="s">
        <v>24</v>
      </c>
      <c r="F37" s="4" t="s">
        <v>24</v>
      </c>
      <c r="G37" s="4" t="s">
        <v>24</v>
      </c>
      <c r="H37" s="4" t="s">
        <v>24</v>
      </c>
      <c r="I37" s="4" t="s">
        <v>24</v>
      </c>
      <c r="J37" s="4" t="s">
        <v>24</v>
      </c>
      <c r="K37" s="4" t="s">
        <v>24</v>
      </c>
      <c r="L37" s="4" t="s">
        <v>24</v>
      </c>
      <c r="M37" s="4" t="s">
        <v>24</v>
      </c>
      <c r="N37" s="4" t="s">
        <v>24</v>
      </c>
      <c r="O37" s="4" t="s">
        <v>24</v>
      </c>
      <c r="P37" s="4" t="s">
        <v>24</v>
      </c>
      <c r="Q37" s="4" t="s">
        <v>24</v>
      </c>
      <c r="R37" s="4" t="s">
        <v>24</v>
      </c>
      <c r="S37" s="4" t="s">
        <v>24</v>
      </c>
      <c r="T37" s="4" t="s">
        <v>24</v>
      </c>
      <c r="U37" s="4" t="s">
        <v>24</v>
      </c>
      <c r="V37" s="4" t="s">
        <v>24</v>
      </c>
      <c r="W37" s="4" t="s">
        <v>24</v>
      </c>
      <c r="X37" s="4" t="s">
        <v>24</v>
      </c>
      <c r="Y37" s="4" t="s">
        <v>24</v>
      </c>
      <c r="Z37" s="4" t="s">
        <v>24</v>
      </c>
      <c r="AA37" s="4" t="s">
        <v>24</v>
      </c>
      <c r="AB37" s="4" t="s">
        <v>24</v>
      </c>
      <c r="AC37" s="4" t="s">
        <v>24</v>
      </c>
      <c r="AD37" s="4" t="s">
        <v>24</v>
      </c>
      <c r="AE37" s="4" t="s">
        <v>24</v>
      </c>
      <c r="AF37" s="25">
        <f t="shared" si="3"/>
        <v>0</v>
      </c>
      <c r="AG37" s="25">
        <f t="shared" si="4"/>
        <v>0</v>
      </c>
      <c r="AH37" s="25">
        <f t="shared" si="5"/>
        <v>0</v>
      </c>
      <c r="AI37" s="25">
        <f t="shared" si="6"/>
        <v>0</v>
      </c>
      <c r="AJ37" s="25">
        <f t="shared" si="7"/>
        <v>0</v>
      </c>
      <c r="AK37" s="25">
        <f t="shared" si="8"/>
        <v>0</v>
      </c>
      <c r="AL37" s="25">
        <f t="shared" si="9"/>
        <v>0</v>
      </c>
    </row>
    <row r="38" spans="1:47" ht="126" hidden="1" x14ac:dyDescent="0.25">
      <c r="A38" s="7" t="s">
        <v>62</v>
      </c>
      <c r="B38" s="125" t="s">
        <v>59</v>
      </c>
      <c r="C38" s="7" t="s">
        <v>23</v>
      </c>
      <c r="D38" s="4" t="s">
        <v>24</v>
      </c>
      <c r="E38" s="4" t="s">
        <v>24</v>
      </c>
      <c r="F38" s="4" t="s">
        <v>24</v>
      </c>
      <c r="G38" s="4" t="s">
        <v>24</v>
      </c>
      <c r="H38" s="4" t="s">
        <v>24</v>
      </c>
      <c r="I38" s="4" t="s">
        <v>24</v>
      </c>
      <c r="J38" s="4" t="s">
        <v>24</v>
      </c>
      <c r="K38" s="4" t="s">
        <v>24</v>
      </c>
      <c r="L38" s="4" t="s">
        <v>24</v>
      </c>
      <c r="M38" s="4" t="s">
        <v>24</v>
      </c>
      <c r="N38" s="4" t="s">
        <v>24</v>
      </c>
      <c r="O38" s="4" t="s">
        <v>24</v>
      </c>
      <c r="P38" s="4" t="s">
        <v>24</v>
      </c>
      <c r="Q38" s="4" t="s">
        <v>24</v>
      </c>
      <c r="R38" s="4" t="s">
        <v>24</v>
      </c>
      <c r="S38" s="4" t="s">
        <v>24</v>
      </c>
      <c r="T38" s="4" t="s">
        <v>24</v>
      </c>
      <c r="U38" s="4" t="s">
        <v>24</v>
      </c>
      <c r="V38" s="4" t="s">
        <v>24</v>
      </c>
      <c r="W38" s="4" t="s">
        <v>24</v>
      </c>
      <c r="X38" s="4" t="s">
        <v>24</v>
      </c>
      <c r="Y38" s="4" t="s">
        <v>24</v>
      </c>
      <c r="Z38" s="4" t="s">
        <v>24</v>
      </c>
      <c r="AA38" s="4" t="s">
        <v>24</v>
      </c>
      <c r="AB38" s="4" t="s">
        <v>24</v>
      </c>
      <c r="AC38" s="4" t="s">
        <v>24</v>
      </c>
      <c r="AD38" s="4" t="s">
        <v>24</v>
      </c>
      <c r="AE38" s="4" t="s">
        <v>24</v>
      </c>
      <c r="AF38" s="25">
        <f t="shared" si="3"/>
        <v>0</v>
      </c>
      <c r="AG38" s="25">
        <f t="shared" si="4"/>
        <v>0</v>
      </c>
      <c r="AH38" s="25">
        <f t="shared" si="5"/>
        <v>0</v>
      </c>
      <c r="AI38" s="25">
        <f t="shared" si="6"/>
        <v>0</v>
      </c>
      <c r="AJ38" s="25">
        <f t="shared" si="7"/>
        <v>0</v>
      </c>
      <c r="AK38" s="25">
        <f t="shared" si="8"/>
        <v>0</v>
      </c>
      <c r="AL38" s="25">
        <f t="shared" si="9"/>
        <v>0</v>
      </c>
    </row>
    <row r="39" spans="1:47" ht="141.75" hidden="1" x14ac:dyDescent="0.25">
      <c r="A39" s="7" t="s">
        <v>62</v>
      </c>
      <c r="B39" s="125" t="s">
        <v>63</v>
      </c>
      <c r="C39" s="7" t="s">
        <v>23</v>
      </c>
      <c r="D39" s="4" t="s">
        <v>24</v>
      </c>
      <c r="E39" s="4" t="s">
        <v>24</v>
      </c>
      <c r="F39" s="4" t="s">
        <v>24</v>
      </c>
      <c r="G39" s="4" t="s">
        <v>24</v>
      </c>
      <c r="H39" s="4" t="s">
        <v>24</v>
      </c>
      <c r="I39" s="4" t="s">
        <v>24</v>
      </c>
      <c r="J39" s="4" t="s">
        <v>24</v>
      </c>
      <c r="K39" s="4" t="s">
        <v>24</v>
      </c>
      <c r="L39" s="4" t="s">
        <v>24</v>
      </c>
      <c r="M39" s="4" t="s">
        <v>24</v>
      </c>
      <c r="N39" s="4" t="s">
        <v>24</v>
      </c>
      <c r="O39" s="4" t="s">
        <v>24</v>
      </c>
      <c r="P39" s="4" t="s">
        <v>24</v>
      </c>
      <c r="Q39" s="4" t="s">
        <v>24</v>
      </c>
      <c r="R39" s="4" t="s">
        <v>24</v>
      </c>
      <c r="S39" s="4" t="s">
        <v>24</v>
      </c>
      <c r="T39" s="4" t="s">
        <v>24</v>
      </c>
      <c r="U39" s="4" t="s">
        <v>24</v>
      </c>
      <c r="V39" s="4" t="s">
        <v>24</v>
      </c>
      <c r="W39" s="4" t="s">
        <v>24</v>
      </c>
      <c r="X39" s="4" t="s">
        <v>24</v>
      </c>
      <c r="Y39" s="4" t="s">
        <v>24</v>
      </c>
      <c r="Z39" s="4" t="s">
        <v>24</v>
      </c>
      <c r="AA39" s="4" t="s">
        <v>24</v>
      </c>
      <c r="AB39" s="4" t="s">
        <v>24</v>
      </c>
      <c r="AC39" s="4" t="s">
        <v>24</v>
      </c>
      <c r="AD39" s="4" t="s">
        <v>24</v>
      </c>
      <c r="AE39" s="4" t="s">
        <v>24</v>
      </c>
      <c r="AF39" s="25">
        <f t="shared" si="3"/>
        <v>0</v>
      </c>
      <c r="AG39" s="25">
        <f t="shared" si="4"/>
        <v>0</v>
      </c>
      <c r="AH39" s="25">
        <f t="shared" si="5"/>
        <v>0</v>
      </c>
      <c r="AI39" s="25">
        <f t="shared" si="6"/>
        <v>0</v>
      </c>
      <c r="AJ39" s="25">
        <f t="shared" si="7"/>
        <v>0</v>
      </c>
      <c r="AK39" s="25">
        <f t="shared" si="8"/>
        <v>0</v>
      </c>
      <c r="AL39" s="25">
        <f t="shared" si="9"/>
        <v>0</v>
      </c>
    </row>
    <row r="40" spans="1:47" ht="126" hidden="1" x14ac:dyDescent="0.25">
      <c r="A40" s="7" t="s">
        <v>64</v>
      </c>
      <c r="B40" s="125" t="s">
        <v>65</v>
      </c>
      <c r="C40" s="7" t="s">
        <v>23</v>
      </c>
      <c r="D40" s="4" t="s">
        <v>24</v>
      </c>
      <c r="E40" s="4" t="s">
        <v>24</v>
      </c>
      <c r="F40" s="4" t="s">
        <v>24</v>
      </c>
      <c r="G40" s="4" t="s">
        <v>24</v>
      </c>
      <c r="H40" s="4" t="s">
        <v>24</v>
      </c>
      <c r="I40" s="4" t="s">
        <v>24</v>
      </c>
      <c r="J40" s="4" t="s">
        <v>24</v>
      </c>
      <c r="K40" s="4" t="s">
        <v>24</v>
      </c>
      <c r="L40" s="4" t="s">
        <v>24</v>
      </c>
      <c r="M40" s="4" t="s">
        <v>24</v>
      </c>
      <c r="N40" s="4" t="s">
        <v>24</v>
      </c>
      <c r="O40" s="4" t="s">
        <v>24</v>
      </c>
      <c r="P40" s="4" t="s">
        <v>24</v>
      </c>
      <c r="Q40" s="4" t="s">
        <v>24</v>
      </c>
      <c r="R40" s="4" t="s">
        <v>24</v>
      </c>
      <c r="S40" s="4" t="s">
        <v>24</v>
      </c>
      <c r="T40" s="4" t="s">
        <v>24</v>
      </c>
      <c r="U40" s="4" t="s">
        <v>24</v>
      </c>
      <c r="V40" s="4" t="s">
        <v>24</v>
      </c>
      <c r="W40" s="4" t="s">
        <v>24</v>
      </c>
      <c r="X40" s="4" t="s">
        <v>24</v>
      </c>
      <c r="Y40" s="4" t="s">
        <v>24</v>
      </c>
      <c r="Z40" s="4" t="s">
        <v>24</v>
      </c>
      <c r="AA40" s="4" t="s">
        <v>24</v>
      </c>
      <c r="AB40" s="4" t="s">
        <v>24</v>
      </c>
      <c r="AC40" s="4" t="s">
        <v>24</v>
      </c>
      <c r="AD40" s="4" t="s">
        <v>24</v>
      </c>
      <c r="AE40" s="4" t="s">
        <v>24</v>
      </c>
      <c r="AF40" s="25">
        <f t="shared" si="3"/>
        <v>0</v>
      </c>
      <c r="AG40" s="25">
        <f t="shared" si="4"/>
        <v>0</v>
      </c>
      <c r="AH40" s="25">
        <f t="shared" si="5"/>
        <v>0</v>
      </c>
      <c r="AI40" s="25">
        <f t="shared" si="6"/>
        <v>0</v>
      </c>
      <c r="AJ40" s="25">
        <f t="shared" si="7"/>
        <v>0</v>
      </c>
      <c r="AK40" s="25">
        <f t="shared" si="8"/>
        <v>0</v>
      </c>
      <c r="AL40" s="25">
        <f t="shared" si="9"/>
        <v>0</v>
      </c>
    </row>
    <row r="41" spans="1:47" ht="110.25" hidden="1" x14ac:dyDescent="0.25">
      <c r="A41" s="7" t="s">
        <v>66</v>
      </c>
      <c r="B41" s="125" t="s">
        <v>67</v>
      </c>
      <c r="C41" s="7" t="s">
        <v>23</v>
      </c>
      <c r="D41" s="4" t="s">
        <v>24</v>
      </c>
      <c r="E41" s="4" t="s">
        <v>24</v>
      </c>
      <c r="F41" s="4" t="s">
        <v>24</v>
      </c>
      <c r="G41" s="4" t="s">
        <v>24</v>
      </c>
      <c r="H41" s="4" t="s">
        <v>24</v>
      </c>
      <c r="I41" s="4" t="s">
        <v>24</v>
      </c>
      <c r="J41" s="4" t="s">
        <v>24</v>
      </c>
      <c r="K41" s="4" t="s">
        <v>24</v>
      </c>
      <c r="L41" s="4" t="s">
        <v>24</v>
      </c>
      <c r="M41" s="4" t="s">
        <v>24</v>
      </c>
      <c r="N41" s="4" t="s">
        <v>24</v>
      </c>
      <c r="O41" s="4" t="s">
        <v>24</v>
      </c>
      <c r="P41" s="4" t="s">
        <v>24</v>
      </c>
      <c r="Q41" s="4" t="s">
        <v>24</v>
      </c>
      <c r="R41" s="4" t="s">
        <v>24</v>
      </c>
      <c r="S41" s="4" t="s">
        <v>24</v>
      </c>
      <c r="T41" s="4" t="s">
        <v>24</v>
      </c>
      <c r="U41" s="4" t="s">
        <v>24</v>
      </c>
      <c r="V41" s="4" t="s">
        <v>24</v>
      </c>
      <c r="W41" s="4" t="s">
        <v>24</v>
      </c>
      <c r="X41" s="4" t="s">
        <v>24</v>
      </c>
      <c r="Y41" s="4" t="s">
        <v>24</v>
      </c>
      <c r="Z41" s="4" t="s">
        <v>24</v>
      </c>
      <c r="AA41" s="4" t="s">
        <v>24</v>
      </c>
      <c r="AB41" s="4" t="s">
        <v>24</v>
      </c>
      <c r="AC41" s="4" t="s">
        <v>24</v>
      </c>
      <c r="AD41" s="4" t="s">
        <v>24</v>
      </c>
      <c r="AE41" s="4" t="s">
        <v>24</v>
      </c>
      <c r="AF41" s="25">
        <f t="shared" si="3"/>
        <v>0</v>
      </c>
      <c r="AG41" s="25">
        <f t="shared" si="4"/>
        <v>0</v>
      </c>
      <c r="AH41" s="25">
        <f t="shared" si="5"/>
        <v>0</v>
      </c>
      <c r="AI41" s="25">
        <f t="shared" si="6"/>
        <v>0</v>
      </c>
      <c r="AJ41" s="25">
        <f t="shared" si="7"/>
        <v>0</v>
      </c>
      <c r="AK41" s="25">
        <f t="shared" si="8"/>
        <v>0</v>
      </c>
      <c r="AL41" s="25">
        <f t="shared" si="9"/>
        <v>0</v>
      </c>
    </row>
    <row r="42" spans="1:47" ht="126" x14ac:dyDescent="0.25">
      <c r="A42" s="7" t="s">
        <v>68</v>
      </c>
      <c r="B42" s="125" t="s">
        <v>69</v>
      </c>
      <c r="C42" s="7" t="s">
        <v>23</v>
      </c>
      <c r="D42" s="4">
        <f>SUM(D43,D44)</f>
        <v>0</v>
      </c>
      <c r="E42" s="4">
        <f t="shared" ref="E42:AE42" si="14">SUM(E43,E44)</f>
        <v>0</v>
      </c>
      <c r="F42" s="4">
        <f t="shared" si="14"/>
        <v>0</v>
      </c>
      <c r="G42" s="4">
        <f t="shared" si="14"/>
        <v>0</v>
      </c>
      <c r="H42" s="4">
        <f t="shared" si="14"/>
        <v>0</v>
      </c>
      <c r="I42" s="4">
        <f t="shared" si="14"/>
        <v>0</v>
      </c>
      <c r="J42" s="4">
        <f t="shared" si="14"/>
        <v>0</v>
      </c>
      <c r="K42" s="4">
        <f t="shared" si="14"/>
        <v>0</v>
      </c>
      <c r="L42" s="4">
        <f t="shared" si="14"/>
        <v>0</v>
      </c>
      <c r="M42" s="4">
        <f t="shared" si="14"/>
        <v>0</v>
      </c>
      <c r="N42" s="4">
        <f t="shared" si="14"/>
        <v>0</v>
      </c>
      <c r="O42" s="4">
        <f t="shared" si="14"/>
        <v>0</v>
      </c>
      <c r="P42" s="4">
        <f t="shared" si="14"/>
        <v>0</v>
      </c>
      <c r="Q42" s="4">
        <f t="shared" si="14"/>
        <v>0</v>
      </c>
      <c r="R42" s="4">
        <f t="shared" si="14"/>
        <v>0</v>
      </c>
      <c r="S42" s="4">
        <f t="shared" si="14"/>
        <v>0</v>
      </c>
      <c r="T42" s="4">
        <f t="shared" si="14"/>
        <v>0</v>
      </c>
      <c r="U42" s="4">
        <f t="shared" si="14"/>
        <v>0</v>
      </c>
      <c r="V42" s="4">
        <f t="shared" si="14"/>
        <v>0</v>
      </c>
      <c r="W42" s="4">
        <f t="shared" si="14"/>
        <v>0</v>
      </c>
      <c r="X42" s="4">
        <f t="shared" si="14"/>
        <v>0</v>
      </c>
      <c r="Y42" s="4">
        <f t="shared" si="14"/>
        <v>0</v>
      </c>
      <c r="Z42" s="4">
        <f t="shared" si="14"/>
        <v>0</v>
      </c>
      <c r="AA42" s="4">
        <f t="shared" si="14"/>
        <v>0</v>
      </c>
      <c r="AB42" s="4">
        <f t="shared" si="14"/>
        <v>0</v>
      </c>
      <c r="AC42" s="4">
        <f t="shared" si="14"/>
        <v>0</v>
      </c>
      <c r="AD42" s="4">
        <f t="shared" si="14"/>
        <v>0</v>
      </c>
      <c r="AE42" s="4">
        <f t="shared" si="14"/>
        <v>0</v>
      </c>
      <c r="AF42" s="25">
        <f t="shared" ref="AF42:AF44" si="15">+SUM(D42,K42,R42,Y42)</f>
        <v>0</v>
      </c>
      <c r="AG42" s="25">
        <f t="shared" ref="AG42:AG44" si="16">+SUM(E42,L42,S42,Z42)</f>
        <v>0</v>
      </c>
      <c r="AH42" s="25">
        <f t="shared" ref="AH42:AH44" si="17">+SUM(F42,M42,T42,AA42)</f>
        <v>0</v>
      </c>
      <c r="AI42" s="25">
        <f t="shared" ref="AI42:AI44" si="18">+SUM(G42,N42,U42,AB42)</f>
        <v>0</v>
      </c>
      <c r="AJ42" s="25">
        <f t="shared" ref="AJ42:AJ44" si="19">+SUM(H42,O42,V42,AC42)</f>
        <v>0</v>
      </c>
      <c r="AK42" s="25">
        <f t="shared" ref="AK42:AK44" si="20">+SUM(I42,P42,W42,AD42)</f>
        <v>0</v>
      </c>
      <c r="AL42" s="25">
        <f t="shared" ref="AL42:AL44" si="21">+SUM(J42,Q42,X42,AE42)</f>
        <v>0</v>
      </c>
    </row>
    <row r="43" spans="1:47" ht="63" x14ac:dyDescent="0.25">
      <c r="A43" s="120" t="s">
        <v>446</v>
      </c>
      <c r="B43" s="199" t="s">
        <v>443</v>
      </c>
      <c r="C43" s="120" t="s">
        <v>441</v>
      </c>
      <c r="D43" s="162" t="str">
        <f>VLOOKUP($C43,'[1]5'!$C$21:$CE$113,10,0)</f>
        <v>нд</v>
      </c>
      <c r="E43" s="162" t="str">
        <f>VLOOKUP($C43,'[1]5'!$C$21:$CE$113,11,0)</f>
        <v>нд</v>
      </c>
      <c r="F43" s="162" t="str">
        <f>VLOOKUP($C43,'[1]5'!$C$21:$CE$113,12,0)</f>
        <v>нд</v>
      </c>
      <c r="G43" s="162" t="str">
        <f>VLOOKUP($C43,'[1]5'!$C$21:$CE$113,13,0)</f>
        <v>нд</v>
      </c>
      <c r="H43" s="162" t="str">
        <f>VLOOKUP($C43,'[1]5'!$C$21:$CE$113,14,0)</f>
        <v>нд</v>
      </c>
      <c r="I43" s="162" t="str">
        <f>VLOOKUP($C43,'[1]5'!$C$21:$CE$113,15,0)</f>
        <v>нд</v>
      </c>
      <c r="J43" s="162" t="str">
        <f>VLOOKUP($C43,'[1]5'!$C$21:$CE$113,16,0)</f>
        <v>нд</v>
      </c>
      <c r="K43" s="162" t="str">
        <f>VLOOKUP($C43,'[1]5'!$C$21:$CE$113,26,0)</f>
        <v>нд</v>
      </c>
      <c r="L43" s="162" t="str">
        <f>VLOOKUP($C43,'[1]5'!$C$21:$CE$113,27,0)</f>
        <v>нд</v>
      </c>
      <c r="M43" s="162" t="str">
        <f>VLOOKUP($C43,'[1]5'!$C$21:$CE$113,28,0)</f>
        <v>нд</v>
      </c>
      <c r="N43" s="162" t="str">
        <f>VLOOKUP($C43,'[1]5'!$C$21:$CE$113,29,0)</f>
        <v>нд</v>
      </c>
      <c r="O43" s="162" t="str">
        <f>VLOOKUP($C43,'[1]5'!$C$21:$CE$113,30,0)</f>
        <v>нд</v>
      </c>
      <c r="P43" s="162" t="str">
        <f>VLOOKUP($C43,'[1]5'!$C$21:$CE$113,31,0)</f>
        <v>нд</v>
      </c>
      <c r="Q43" s="162" t="str">
        <f>VLOOKUP($C43,'[1]5'!$C$21:$CE$113,32,0)</f>
        <v>нд</v>
      </c>
      <c r="R43" s="162" t="str">
        <f>VLOOKUP($C43,'[1]5'!$C$21:$CE$113,42,0)</f>
        <v>нд</v>
      </c>
      <c r="S43" s="162" t="str">
        <f>VLOOKUP($C43,'[1]5'!$C$21:$CE$113,43,0)</f>
        <v>нд</v>
      </c>
      <c r="T43" s="162" t="str">
        <f>VLOOKUP($C43,'[1]5'!$C$21:$CE$113,44,0)</f>
        <v>нд</v>
      </c>
      <c r="U43" s="162" t="str">
        <f>VLOOKUP($C43,'[1]5'!$C$21:$CE$113,45,0)</f>
        <v>нд</v>
      </c>
      <c r="V43" s="162" t="str">
        <f>VLOOKUP($C43,'[1]5'!$C$21:$CE$113,46,0)</f>
        <v>нд</v>
      </c>
      <c r="W43" s="162" t="str">
        <f>VLOOKUP($C43,'[1]5'!$C$21:$CE$113,47,0)</f>
        <v>нд</v>
      </c>
      <c r="X43" s="162" t="str">
        <f>VLOOKUP($C43,'[1]5'!$C$21:$CE$113,48,0)</f>
        <v>нд</v>
      </c>
      <c r="Y43" s="162" t="str">
        <f>VLOOKUP($C43,'[1]5'!$C$21:$CE$113,58,0)</f>
        <v>нд</v>
      </c>
      <c r="Z43" s="162" t="str">
        <f>VLOOKUP($C43,'[1]5'!$C$21:$CE$113,59,0)</f>
        <v>нд</v>
      </c>
      <c r="AA43" s="162" t="str">
        <f>VLOOKUP($C43,'[1]5'!$C$21:$CE$113,60,0)</f>
        <v>нд</v>
      </c>
      <c r="AB43" s="162" t="str">
        <f>VLOOKUP($C43,'[1]5'!$C$21:$CE$113,61,0)</f>
        <v>нд</v>
      </c>
      <c r="AC43" s="162" t="str">
        <f>VLOOKUP($C43,'[1]5'!$C$21:$CE$113,62,0)</f>
        <v>нд</v>
      </c>
      <c r="AD43" s="162" t="str">
        <f>VLOOKUP($C43,'[1]5'!$C$21:$CE$113,63,0)</f>
        <v>нд</v>
      </c>
      <c r="AE43" s="162" t="str">
        <f>VLOOKUP($C43,'[1]5'!$C$21:$CE$113,64,0)</f>
        <v>нд</v>
      </c>
      <c r="AF43" s="24">
        <f t="shared" si="15"/>
        <v>0</v>
      </c>
      <c r="AG43" s="24">
        <f t="shared" si="16"/>
        <v>0</v>
      </c>
      <c r="AH43" s="24">
        <f t="shared" si="17"/>
        <v>0</v>
      </c>
      <c r="AI43" s="24">
        <f t="shared" si="18"/>
        <v>0</v>
      </c>
      <c r="AJ43" s="24">
        <f t="shared" si="19"/>
        <v>0</v>
      </c>
      <c r="AK43" s="24">
        <f t="shared" si="20"/>
        <v>0</v>
      </c>
      <c r="AL43" s="24">
        <f t="shared" si="21"/>
        <v>0</v>
      </c>
      <c r="AO43" s="185"/>
      <c r="AP43" s="5"/>
      <c r="AQ43" s="185"/>
      <c r="AR43" s="185"/>
      <c r="AS43" s="185"/>
      <c r="AT43" s="185"/>
      <c r="AU43" s="185"/>
    </row>
    <row r="44" spans="1:47" ht="63" x14ac:dyDescent="0.25">
      <c r="A44" s="120" t="s">
        <v>478</v>
      </c>
      <c r="B44" s="199" t="s">
        <v>479</v>
      </c>
      <c r="C44" s="120" t="s">
        <v>480</v>
      </c>
      <c r="D44" s="162" t="str">
        <f>VLOOKUP($C44,'[1]5'!$C$21:$CE$113,10,0)</f>
        <v>нд</v>
      </c>
      <c r="E44" s="162" t="str">
        <f>VLOOKUP($C44,'[1]5'!$C$21:$CE$113,11,0)</f>
        <v>нд</v>
      </c>
      <c r="F44" s="162" t="str">
        <f>VLOOKUP($C44,'[1]5'!$C$21:$CE$113,12,0)</f>
        <v>нд</v>
      </c>
      <c r="G44" s="162" t="str">
        <f>VLOOKUP($C44,'[1]5'!$C$21:$CE$113,13,0)</f>
        <v>нд</v>
      </c>
      <c r="H44" s="162" t="str">
        <f>VLOOKUP($C44,'[1]5'!$C$21:$CE$113,14,0)</f>
        <v>нд</v>
      </c>
      <c r="I44" s="162" t="str">
        <f>VLOOKUP($C44,'[1]5'!$C$21:$CE$113,15,0)</f>
        <v>нд</v>
      </c>
      <c r="J44" s="162" t="str">
        <f>VLOOKUP($C44,'[1]5'!$C$21:$CE$113,16,0)</f>
        <v>нд</v>
      </c>
      <c r="K44" s="162" t="str">
        <f>VLOOKUP($C44,'[1]5'!$C$21:$CE$113,26,0)</f>
        <v>нд</v>
      </c>
      <c r="L44" s="162" t="str">
        <f>VLOOKUP($C44,'[1]5'!$C$21:$CE$113,27,0)</f>
        <v>нд</v>
      </c>
      <c r="M44" s="162" t="str">
        <f>VLOOKUP($C44,'[1]5'!$C$21:$CE$113,28,0)</f>
        <v>нд</v>
      </c>
      <c r="N44" s="162" t="str">
        <f>VLOOKUP($C44,'[1]5'!$C$21:$CE$113,29,0)</f>
        <v>нд</v>
      </c>
      <c r="O44" s="162" t="str">
        <f>VLOOKUP($C44,'[1]5'!$C$21:$CE$113,30,0)</f>
        <v>нд</v>
      </c>
      <c r="P44" s="162" t="str">
        <f>VLOOKUP($C44,'[1]5'!$C$21:$CE$113,31,0)</f>
        <v>нд</v>
      </c>
      <c r="Q44" s="162" t="str">
        <f>VLOOKUP($C44,'[1]5'!$C$21:$CE$113,32,0)</f>
        <v>нд</v>
      </c>
      <c r="R44" s="162" t="str">
        <f>VLOOKUP($C44,'[1]5'!$C$21:$CE$113,42,0)</f>
        <v>нд</v>
      </c>
      <c r="S44" s="162" t="str">
        <f>VLOOKUP($C44,'[1]5'!$C$21:$CE$113,43,0)</f>
        <v>нд</v>
      </c>
      <c r="T44" s="162" t="str">
        <f>VLOOKUP($C44,'[1]5'!$C$21:$CE$113,44,0)</f>
        <v>нд</v>
      </c>
      <c r="U44" s="162" t="str">
        <f>VLOOKUP($C44,'[1]5'!$C$21:$CE$113,45,0)</f>
        <v>нд</v>
      </c>
      <c r="V44" s="162" t="str">
        <f>VLOOKUP($C44,'[1]5'!$C$21:$CE$113,46,0)</f>
        <v>нд</v>
      </c>
      <c r="W44" s="162" t="str">
        <f>VLOOKUP($C44,'[1]5'!$C$21:$CE$113,47,0)</f>
        <v>нд</v>
      </c>
      <c r="X44" s="162" t="str">
        <f>VLOOKUP($C44,'[1]5'!$C$21:$CE$113,48,0)</f>
        <v>нд</v>
      </c>
      <c r="Y44" s="162" t="str">
        <f>VLOOKUP($C44,'[1]5'!$C$21:$CE$113,58,0)</f>
        <v>нд</v>
      </c>
      <c r="Z44" s="162" t="str">
        <f>VLOOKUP($C44,'[1]5'!$C$21:$CE$113,59,0)</f>
        <v>нд</v>
      </c>
      <c r="AA44" s="162" t="str">
        <f>VLOOKUP($C44,'[1]5'!$C$21:$CE$113,60,0)</f>
        <v>нд</v>
      </c>
      <c r="AB44" s="162" t="str">
        <f>VLOOKUP($C44,'[1]5'!$C$21:$CE$113,61,0)</f>
        <v>нд</v>
      </c>
      <c r="AC44" s="162" t="str">
        <f>VLOOKUP($C44,'[1]5'!$C$21:$CE$113,62,0)</f>
        <v>нд</v>
      </c>
      <c r="AD44" s="162" t="str">
        <f>VLOOKUP($C44,'[1]5'!$C$21:$CE$113,63,0)</f>
        <v>нд</v>
      </c>
      <c r="AE44" s="162" t="str">
        <f>VLOOKUP($C44,'[1]5'!$C$21:$CE$113,64,0)</f>
        <v>нд</v>
      </c>
      <c r="AF44" s="24">
        <f t="shared" si="15"/>
        <v>0</v>
      </c>
      <c r="AG44" s="24">
        <f t="shared" si="16"/>
        <v>0</v>
      </c>
      <c r="AH44" s="24">
        <f t="shared" si="17"/>
        <v>0</v>
      </c>
      <c r="AI44" s="24">
        <f t="shared" si="18"/>
        <v>0</v>
      </c>
      <c r="AJ44" s="24">
        <f t="shared" si="19"/>
        <v>0</v>
      </c>
      <c r="AK44" s="24">
        <f t="shared" si="20"/>
        <v>0</v>
      </c>
      <c r="AL44" s="24">
        <f t="shared" si="21"/>
        <v>0</v>
      </c>
      <c r="AO44" s="185"/>
      <c r="AP44" s="5"/>
      <c r="AQ44" s="185"/>
      <c r="AR44" s="185"/>
      <c r="AS44" s="185"/>
      <c r="AT44" s="185"/>
      <c r="AU44" s="185"/>
    </row>
    <row r="45" spans="1:47" ht="47.25" x14ac:dyDescent="0.25">
      <c r="A45" s="7" t="s">
        <v>70</v>
      </c>
      <c r="B45" s="125" t="s">
        <v>71</v>
      </c>
      <c r="C45" s="7" t="s">
        <v>23</v>
      </c>
      <c r="D45" s="4">
        <f t="shared" ref="D45:AE45" si="22">+D46+D60</f>
        <v>0</v>
      </c>
      <c r="E45" s="4">
        <f t="shared" si="22"/>
        <v>0</v>
      </c>
      <c r="F45" s="4">
        <f t="shared" si="22"/>
        <v>0</v>
      </c>
      <c r="G45" s="4">
        <f t="shared" si="22"/>
        <v>0</v>
      </c>
      <c r="H45" s="4">
        <f t="shared" si="22"/>
        <v>0</v>
      </c>
      <c r="I45" s="4">
        <f t="shared" si="22"/>
        <v>0</v>
      </c>
      <c r="J45" s="4">
        <f t="shared" si="22"/>
        <v>0</v>
      </c>
      <c r="K45" s="4">
        <f t="shared" si="22"/>
        <v>0</v>
      </c>
      <c r="L45" s="4">
        <f t="shared" si="22"/>
        <v>0</v>
      </c>
      <c r="M45" s="4">
        <f t="shared" si="22"/>
        <v>0</v>
      </c>
      <c r="N45" s="4">
        <f t="shared" si="22"/>
        <v>0</v>
      </c>
      <c r="O45" s="4">
        <f t="shared" si="22"/>
        <v>0</v>
      </c>
      <c r="P45" s="4">
        <f t="shared" si="22"/>
        <v>0</v>
      </c>
      <c r="Q45" s="4">
        <f t="shared" si="22"/>
        <v>0</v>
      </c>
      <c r="R45" s="4">
        <f t="shared" si="22"/>
        <v>0</v>
      </c>
      <c r="S45" s="4">
        <f t="shared" si="22"/>
        <v>0</v>
      </c>
      <c r="T45" s="4">
        <f t="shared" si="22"/>
        <v>0</v>
      </c>
      <c r="U45" s="4">
        <f t="shared" si="22"/>
        <v>0</v>
      </c>
      <c r="V45" s="4">
        <f t="shared" si="22"/>
        <v>0</v>
      </c>
      <c r="W45" s="4">
        <f t="shared" si="22"/>
        <v>0</v>
      </c>
      <c r="X45" s="4">
        <f t="shared" si="22"/>
        <v>0</v>
      </c>
      <c r="Y45" s="4">
        <f t="shared" si="22"/>
        <v>0</v>
      </c>
      <c r="Z45" s="4">
        <f t="shared" si="22"/>
        <v>54.13666666666667</v>
      </c>
      <c r="AA45" s="4">
        <f t="shared" si="22"/>
        <v>0</v>
      </c>
      <c r="AB45" s="4">
        <f t="shared" si="22"/>
        <v>0</v>
      </c>
      <c r="AC45" s="4">
        <f t="shared" si="22"/>
        <v>0</v>
      </c>
      <c r="AD45" s="4">
        <f t="shared" si="22"/>
        <v>0</v>
      </c>
      <c r="AE45" s="4">
        <f t="shared" si="22"/>
        <v>37</v>
      </c>
      <c r="AF45" s="25">
        <f t="shared" si="3"/>
        <v>0</v>
      </c>
      <c r="AG45" s="25">
        <f t="shared" si="4"/>
        <v>54.13666666666667</v>
      </c>
      <c r="AH45" s="25">
        <f t="shared" si="5"/>
        <v>0</v>
      </c>
      <c r="AI45" s="25">
        <f t="shared" si="6"/>
        <v>0</v>
      </c>
      <c r="AJ45" s="25">
        <f t="shared" si="7"/>
        <v>0</v>
      </c>
      <c r="AK45" s="25">
        <f t="shared" si="8"/>
        <v>0</v>
      </c>
      <c r="AL45" s="25">
        <f t="shared" si="9"/>
        <v>37</v>
      </c>
      <c r="AN45" s="121" t="s">
        <v>463</v>
      </c>
    </row>
    <row r="46" spans="1:47" ht="78.75" x14ac:dyDescent="0.25">
      <c r="A46" s="7" t="s">
        <v>72</v>
      </c>
      <c r="B46" s="125" t="s">
        <v>73</v>
      </c>
      <c r="C46" s="7" t="s">
        <v>23</v>
      </c>
      <c r="D46" s="4">
        <f>+D48</f>
        <v>0</v>
      </c>
      <c r="E46" s="4">
        <f t="shared" ref="E46:AE46" si="23">+E48</f>
        <v>0</v>
      </c>
      <c r="F46" s="4">
        <f t="shared" si="23"/>
        <v>0</v>
      </c>
      <c r="G46" s="4">
        <f t="shared" si="23"/>
        <v>0</v>
      </c>
      <c r="H46" s="4">
        <f t="shared" si="23"/>
        <v>0</v>
      </c>
      <c r="I46" s="4">
        <f t="shared" si="23"/>
        <v>0</v>
      </c>
      <c r="J46" s="4">
        <f t="shared" si="23"/>
        <v>0</v>
      </c>
      <c r="K46" s="4">
        <f t="shared" si="23"/>
        <v>0</v>
      </c>
      <c r="L46" s="4">
        <f t="shared" si="23"/>
        <v>0</v>
      </c>
      <c r="M46" s="4">
        <f t="shared" si="23"/>
        <v>0</v>
      </c>
      <c r="N46" s="4">
        <f t="shared" si="23"/>
        <v>0</v>
      </c>
      <c r="O46" s="4">
        <f t="shared" si="23"/>
        <v>0</v>
      </c>
      <c r="P46" s="4">
        <f t="shared" si="23"/>
        <v>0</v>
      </c>
      <c r="Q46" s="4">
        <f t="shared" si="23"/>
        <v>0</v>
      </c>
      <c r="R46" s="4">
        <f t="shared" si="23"/>
        <v>0</v>
      </c>
      <c r="S46" s="4">
        <f t="shared" si="23"/>
        <v>0</v>
      </c>
      <c r="T46" s="4">
        <f t="shared" si="23"/>
        <v>0</v>
      </c>
      <c r="U46" s="4">
        <f t="shared" si="23"/>
        <v>0</v>
      </c>
      <c r="V46" s="4">
        <f t="shared" si="23"/>
        <v>0</v>
      </c>
      <c r="W46" s="4">
        <f t="shared" si="23"/>
        <v>0</v>
      </c>
      <c r="X46" s="4">
        <f t="shared" si="23"/>
        <v>0</v>
      </c>
      <c r="Y46" s="4">
        <f t="shared" si="23"/>
        <v>0</v>
      </c>
      <c r="Z46" s="4">
        <f t="shared" si="23"/>
        <v>54.13666666666667</v>
      </c>
      <c r="AA46" s="4">
        <f t="shared" si="23"/>
        <v>0</v>
      </c>
      <c r="AB46" s="4">
        <f t="shared" si="23"/>
        <v>0</v>
      </c>
      <c r="AC46" s="4">
        <f t="shared" si="23"/>
        <v>0</v>
      </c>
      <c r="AD46" s="4">
        <f t="shared" si="23"/>
        <v>0</v>
      </c>
      <c r="AE46" s="4">
        <f t="shared" si="23"/>
        <v>37</v>
      </c>
      <c r="AF46" s="25">
        <f t="shared" si="3"/>
        <v>0</v>
      </c>
      <c r="AG46" s="25">
        <f>+SUM(E46,L46,S46,Z46)</f>
        <v>54.13666666666667</v>
      </c>
      <c r="AH46" s="25">
        <f t="shared" si="5"/>
        <v>0</v>
      </c>
      <c r="AI46" s="25">
        <f t="shared" si="6"/>
        <v>0</v>
      </c>
      <c r="AJ46" s="25">
        <f t="shared" si="7"/>
        <v>0</v>
      </c>
      <c r="AK46" s="25">
        <f t="shared" si="8"/>
        <v>0</v>
      </c>
      <c r="AL46" s="25">
        <f t="shared" si="9"/>
        <v>37</v>
      </c>
    </row>
    <row r="47" spans="1:47" ht="47.25" x14ac:dyDescent="0.25">
      <c r="A47" s="7" t="s">
        <v>74</v>
      </c>
      <c r="B47" s="125" t="s">
        <v>75</v>
      </c>
      <c r="C47" s="7" t="s">
        <v>23</v>
      </c>
      <c r="D47" s="4" t="s">
        <v>24</v>
      </c>
      <c r="E47" s="4" t="s">
        <v>24</v>
      </c>
      <c r="F47" s="4" t="s">
        <v>24</v>
      </c>
      <c r="G47" s="4" t="s">
        <v>24</v>
      </c>
      <c r="H47" s="4" t="s">
        <v>24</v>
      </c>
      <c r="I47" s="4" t="s">
        <v>24</v>
      </c>
      <c r="J47" s="4" t="s">
        <v>24</v>
      </c>
      <c r="K47" s="4" t="s">
        <v>24</v>
      </c>
      <c r="L47" s="4" t="s">
        <v>24</v>
      </c>
      <c r="M47" s="4" t="s">
        <v>24</v>
      </c>
      <c r="N47" s="4" t="s">
        <v>24</v>
      </c>
      <c r="O47" s="4" t="s">
        <v>24</v>
      </c>
      <c r="P47" s="4" t="s">
        <v>24</v>
      </c>
      <c r="Q47" s="4" t="s">
        <v>24</v>
      </c>
      <c r="R47" s="4" t="s">
        <v>24</v>
      </c>
      <c r="S47" s="4" t="s">
        <v>24</v>
      </c>
      <c r="T47" s="4" t="s">
        <v>24</v>
      </c>
      <c r="U47" s="4" t="s">
        <v>24</v>
      </c>
      <c r="V47" s="4" t="s">
        <v>24</v>
      </c>
      <c r="W47" s="4" t="s">
        <v>24</v>
      </c>
      <c r="X47" s="4" t="s">
        <v>24</v>
      </c>
      <c r="Y47" s="4" t="s">
        <v>24</v>
      </c>
      <c r="Z47" s="4" t="s">
        <v>24</v>
      </c>
      <c r="AA47" s="4" t="s">
        <v>24</v>
      </c>
      <c r="AB47" s="4" t="s">
        <v>24</v>
      </c>
      <c r="AC47" s="4" t="s">
        <v>24</v>
      </c>
      <c r="AD47" s="4" t="s">
        <v>24</v>
      </c>
      <c r="AE47" s="4" t="s">
        <v>24</v>
      </c>
      <c r="AF47" s="25">
        <f t="shared" si="3"/>
        <v>0</v>
      </c>
      <c r="AG47" s="25">
        <f t="shared" si="4"/>
        <v>0</v>
      </c>
      <c r="AH47" s="25">
        <f t="shared" si="5"/>
        <v>0</v>
      </c>
      <c r="AI47" s="25">
        <f t="shared" si="6"/>
        <v>0</v>
      </c>
      <c r="AJ47" s="25">
        <f t="shared" si="7"/>
        <v>0</v>
      </c>
      <c r="AK47" s="25">
        <f t="shared" si="8"/>
        <v>0</v>
      </c>
      <c r="AL47" s="25">
        <f t="shared" si="9"/>
        <v>0</v>
      </c>
    </row>
    <row r="48" spans="1:47" ht="78.75" x14ac:dyDescent="0.25">
      <c r="A48" s="7" t="s">
        <v>76</v>
      </c>
      <c r="B48" s="125" t="s">
        <v>77</v>
      </c>
      <c r="C48" s="7" t="s">
        <v>23</v>
      </c>
      <c r="D48" s="4">
        <f>+SUM(D49:D59)</f>
        <v>0</v>
      </c>
      <c r="E48" s="4">
        <f t="shared" ref="E48:AE48" si="24">+SUM(E49:E59)</f>
        <v>0</v>
      </c>
      <c r="F48" s="4">
        <f t="shared" si="24"/>
        <v>0</v>
      </c>
      <c r="G48" s="4">
        <f t="shared" si="24"/>
        <v>0</v>
      </c>
      <c r="H48" s="4">
        <f t="shared" si="24"/>
        <v>0</v>
      </c>
      <c r="I48" s="4">
        <f t="shared" si="24"/>
        <v>0</v>
      </c>
      <c r="J48" s="4">
        <f t="shared" si="24"/>
        <v>0</v>
      </c>
      <c r="K48" s="4">
        <f t="shared" si="24"/>
        <v>0</v>
      </c>
      <c r="L48" s="4">
        <f t="shared" si="24"/>
        <v>0</v>
      </c>
      <c r="M48" s="4">
        <f t="shared" si="24"/>
        <v>0</v>
      </c>
      <c r="N48" s="4">
        <f t="shared" si="24"/>
        <v>0</v>
      </c>
      <c r="O48" s="4">
        <f t="shared" si="24"/>
        <v>0</v>
      </c>
      <c r="P48" s="4">
        <f t="shared" si="24"/>
        <v>0</v>
      </c>
      <c r="Q48" s="4">
        <f t="shared" si="24"/>
        <v>0</v>
      </c>
      <c r="R48" s="4">
        <f t="shared" si="24"/>
        <v>0</v>
      </c>
      <c r="S48" s="4">
        <f t="shared" si="24"/>
        <v>0</v>
      </c>
      <c r="T48" s="4">
        <f t="shared" si="24"/>
        <v>0</v>
      </c>
      <c r="U48" s="4">
        <f t="shared" si="24"/>
        <v>0</v>
      </c>
      <c r="V48" s="4">
        <f t="shared" si="24"/>
        <v>0</v>
      </c>
      <c r="W48" s="4">
        <f t="shared" si="24"/>
        <v>0</v>
      </c>
      <c r="X48" s="4">
        <f t="shared" si="24"/>
        <v>0</v>
      </c>
      <c r="Y48" s="4">
        <f t="shared" si="24"/>
        <v>0</v>
      </c>
      <c r="Z48" s="4">
        <f t="shared" si="24"/>
        <v>54.13666666666667</v>
      </c>
      <c r="AA48" s="4">
        <f t="shared" si="24"/>
        <v>0</v>
      </c>
      <c r="AB48" s="4">
        <f t="shared" si="24"/>
        <v>0</v>
      </c>
      <c r="AC48" s="4">
        <f t="shared" si="24"/>
        <v>0</v>
      </c>
      <c r="AD48" s="4">
        <f t="shared" si="24"/>
        <v>0</v>
      </c>
      <c r="AE48" s="4">
        <f t="shared" si="24"/>
        <v>37</v>
      </c>
      <c r="AF48" s="4">
        <f t="shared" si="3"/>
        <v>0</v>
      </c>
      <c r="AG48" s="4">
        <f t="shared" si="4"/>
        <v>54.13666666666667</v>
      </c>
      <c r="AH48" s="4">
        <f t="shared" si="5"/>
        <v>0</v>
      </c>
      <c r="AI48" s="4">
        <f t="shared" si="6"/>
        <v>0</v>
      </c>
      <c r="AJ48" s="4">
        <f t="shared" si="7"/>
        <v>0</v>
      </c>
      <c r="AK48" s="4">
        <f t="shared" si="8"/>
        <v>0</v>
      </c>
      <c r="AL48" s="4">
        <f t="shared" si="9"/>
        <v>37</v>
      </c>
    </row>
    <row r="49" spans="1:47" ht="47.25" x14ac:dyDescent="0.25">
      <c r="A49" s="194" t="s">
        <v>78</v>
      </c>
      <c r="B49" s="195" t="s">
        <v>475</v>
      </c>
      <c r="C49" s="97" t="s">
        <v>80</v>
      </c>
      <c r="D49" s="162" t="s">
        <v>24</v>
      </c>
      <c r="E49" s="162" t="s">
        <v>24</v>
      </c>
      <c r="F49" s="162" t="s">
        <v>24</v>
      </c>
      <c r="G49" s="162" t="s">
        <v>24</v>
      </c>
      <c r="H49" s="162" t="s">
        <v>24</v>
      </c>
      <c r="I49" s="162" t="s">
        <v>24</v>
      </c>
      <c r="J49" s="162" t="s">
        <v>24</v>
      </c>
      <c r="K49" s="162" t="s">
        <v>24</v>
      </c>
      <c r="L49" s="162" t="s">
        <v>24</v>
      </c>
      <c r="M49" s="162" t="s">
        <v>24</v>
      </c>
      <c r="N49" s="162" t="s">
        <v>24</v>
      </c>
      <c r="O49" s="162" t="s">
        <v>24</v>
      </c>
      <c r="P49" s="162" t="s">
        <v>24</v>
      </c>
      <c r="Q49" s="162" t="s">
        <v>24</v>
      </c>
      <c r="R49" s="162" t="s">
        <v>24</v>
      </c>
      <c r="S49" s="162" t="s">
        <v>24</v>
      </c>
      <c r="T49" s="162" t="s">
        <v>24</v>
      </c>
      <c r="U49" s="162" t="s">
        <v>24</v>
      </c>
      <c r="V49" s="162" t="s">
        <v>24</v>
      </c>
      <c r="W49" s="162" t="s">
        <v>24</v>
      </c>
      <c r="X49" s="162" t="s">
        <v>24</v>
      </c>
      <c r="Y49" s="162" t="s">
        <v>24</v>
      </c>
      <c r="Z49" s="162" t="s">
        <v>24</v>
      </c>
      <c r="AA49" s="162" t="s">
        <v>24</v>
      </c>
      <c r="AB49" s="162" t="s">
        <v>24</v>
      </c>
      <c r="AC49" s="162" t="s">
        <v>24</v>
      </c>
      <c r="AD49" s="162" t="s">
        <v>24</v>
      </c>
      <c r="AE49" s="162" t="s">
        <v>24</v>
      </c>
      <c r="AF49" s="24">
        <f t="shared" ref="AF49:AF54" si="25">+SUM(D49,K49,R49,Y49)</f>
        <v>0</v>
      </c>
      <c r="AG49" s="24">
        <f t="shared" ref="AG49:AG54" si="26">+SUM(E49,L49,S49,Z49)</f>
        <v>0</v>
      </c>
      <c r="AH49" s="24">
        <f t="shared" ref="AH49:AH54" si="27">+SUM(F49,M49,T49,AA49)</f>
        <v>0</v>
      </c>
      <c r="AI49" s="24">
        <f t="shared" ref="AI49:AI54" si="28">+SUM(G49,N49,U49,AB49)</f>
        <v>0</v>
      </c>
      <c r="AJ49" s="24">
        <f t="shared" ref="AJ49:AJ54" si="29">+SUM(H49,O49,V49,AC49)</f>
        <v>0</v>
      </c>
      <c r="AK49" s="24">
        <f t="shared" ref="AK49:AK54" si="30">+SUM(I49,P49,W49,AD49)</f>
        <v>0</v>
      </c>
      <c r="AL49" s="24">
        <f t="shared" ref="AL49:AL54" si="31">+SUM(J49,Q49,X49,AE49)</f>
        <v>0</v>
      </c>
    </row>
    <row r="50" spans="1:47" ht="63" x14ac:dyDescent="0.25">
      <c r="A50" s="194" t="s">
        <v>79</v>
      </c>
      <c r="B50" s="195" t="s">
        <v>89</v>
      </c>
      <c r="C50" s="97" t="s">
        <v>90</v>
      </c>
      <c r="D50" s="162" t="s">
        <v>24</v>
      </c>
      <c r="E50" s="162" t="s">
        <v>24</v>
      </c>
      <c r="F50" s="162" t="s">
        <v>24</v>
      </c>
      <c r="G50" s="162" t="s">
        <v>24</v>
      </c>
      <c r="H50" s="162" t="s">
        <v>24</v>
      </c>
      <c r="I50" s="162" t="s">
        <v>24</v>
      </c>
      <c r="J50" s="162" t="s">
        <v>24</v>
      </c>
      <c r="K50" s="162" t="s">
        <v>24</v>
      </c>
      <c r="L50" s="162" t="s">
        <v>24</v>
      </c>
      <c r="M50" s="162" t="s">
        <v>24</v>
      </c>
      <c r="N50" s="162" t="s">
        <v>24</v>
      </c>
      <c r="O50" s="162" t="s">
        <v>24</v>
      </c>
      <c r="P50" s="162" t="s">
        <v>24</v>
      </c>
      <c r="Q50" s="162" t="s">
        <v>24</v>
      </c>
      <c r="R50" s="162" t="s">
        <v>24</v>
      </c>
      <c r="S50" s="162" t="s">
        <v>24</v>
      </c>
      <c r="T50" s="162" t="s">
        <v>24</v>
      </c>
      <c r="U50" s="162" t="s">
        <v>24</v>
      </c>
      <c r="V50" s="162" t="s">
        <v>24</v>
      </c>
      <c r="W50" s="162" t="s">
        <v>24</v>
      </c>
      <c r="X50" s="162" t="s">
        <v>24</v>
      </c>
      <c r="Y50" s="162" t="s">
        <v>24</v>
      </c>
      <c r="Z50" s="162" t="s">
        <v>24</v>
      </c>
      <c r="AA50" s="162" t="s">
        <v>24</v>
      </c>
      <c r="AB50" s="162" t="s">
        <v>24</v>
      </c>
      <c r="AC50" s="162" t="s">
        <v>24</v>
      </c>
      <c r="AD50" s="162" t="s">
        <v>24</v>
      </c>
      <c r="AE50" s="162" t="s">
        <v>24</v>
      </c>
      <c r="AF50" s="24">
        <f t="shared" si="25"/>
        <v>0</v>
      </c>
      <c r="AG50" s="24">
        <f t="shared" si="26"/>
        <v>0</v>
      </c>
      <c r="AH50" s="24">
        <f t="shared" si="27"/>
        <v>0</v>
      </c>
      <c r="AI50" s="24">
        <f t="shared" si="28"/>
        <v>0</v>
      </c>
      <c r="AJ50" s="24">
        <f t="shared" si="29"/>
        <v>0</v>
      </c>
      <c r="AK50" s="24">
        <f t="shared" si="30"/>
        <v>0</v>
      </c>
      <c r="AL50" s="24">
        <f t="shared" si="31"/>
        <v>0</v>
      </c>
      <c r="AO50" s="185"/>
      <c r="AP50" s="5"/>
      <c r="AQ50" s="185"/>
      <c r="AR50" s="185"/>
      <c r="AS50" s="185"/>
      <c r="AT50" s="185"/>
      <c r="AU50" s="185"/>
    </row>
    <row r="51" spans="1:47" ht="63" x14ac:dyDescent="0.25">
      <c r="A51" s="194" t="s">
        <v>81</v>
      </c>
      <c r="B51" s="195" t="s">
        <v>91</v>
      </c>
      <c r="C51" s="97" t="s">
        <v>92</v>
      </c>
      <c r="D51" s="162" t="s">
        <v>24</v>
      </c>
      <c r="E51" s="162" t="s">
        <v>24</v>
      </c>
      <c r="F51" s="162" t="s">
        <v>24</v>
      </c>
      <c r="G51" s="162" t="s">
        <v>24</v>
      </c>
      <c r="H51" s="162" t="s">
        <v>24</v>
      </c>
      <c r="I51" s="162" t="s">
        <v>24</v>
      </c>
      <c r="J51" s="162" t="s">
        <v>24</v>
      </c>
      <c r="K51" s="162" t="s">
        <v>24</v>
      </c>
      <c r="L51" s="162" t="s">
        <v>24</v>
      </c>
      <c r="M51" s="162" t="s">
        <v>24</v>
      </c>
      <c r="N51" s="162" t="s">
        <v>24</v>
      </c>
      <c r="O51" s="162" t="s">
        <v>24</v>
      </c>
      <c r="P51" s="162" t="s">
        <v>24</v>
      </c>
      <c r="Q51" s="162" t="s">
        <v>24</v>
      </c>
      <c r="R51" s="162" t="s">
        <v>24</v>
      </c>
      <c r="S51" s="162" t="s">
        <v>24</v>
      </c>
      <c r="T51" s="162" t="s">
        <v>24</v>
      </c>
      <c r="U51" s="162" t="s">
        <v>24</v>
      </c>
      <c r="V51" s="162" t="s">
        <v>24</v>
      </c>
      <c r="W51" s="162" t="s">
        <v>24</v>
      </c>
      <c r="X51" s="162" t="s">
        <v>24</v>
      </c>
      <c r="Y51" s="162" t="s">
        <v>24</v>
      </c>
      <c r="Z51" s="162" t="s">
        <v>24</v>
      </c>
      <c r="AA51" s="162" t="s">
        <v>24</v>
      </c>
      <c r="AB51" s="162" t="s">
        <v>24</v>
      </c>
      <c r="AC51" s="162" t="s">
        <v>24</v>
      </c>
      <c r="AD51" s="162" t="s">
        <v>24</v>
      </c>
      <c r="AE51" s="162" t="s">
        <v>24</v>
      </c>
      <c r="AF51" s="24">
        <f t="shared" si="25"/>
        <v>0</v>
      </c>
      <c r="AG51" s="24">
        <f t="shared" si="26"/>
        <v>0</v>
      </c>
      <c r="AH51" s="24">
        <f t="shared" si="27"/>
        <v>0</v>
      </c>
      <c r="AI51" s="24">
        <f t="shared" si="28"/>
        <v>0</v>
      </c>
      <c r="AJ51" s="24">
        <f t="shared" si="29"/>
        <v>0</v>
      </c>
      <c r="AK51" s="24">
        <f t="shared" si="30"/>
        <v>0</v>
      </c>
      <c r="AL51" s="24">
        <f t="shared" si="31"/>
        <v>0</v>
      </c>
      <c r="AO51" s="185"/>
      <c r="AP51" s="5"/>
      <c r="AQ51" s="185"/>
      <c r="AR51" s="185"/>
      <c r="AS51" s="185"/>
      <c r="AT51" s="185"/>
      <c r="AU51" s="185"/>
    </row>
    <row r="52" spans="1:47" ht="47.25" x14ac:dyDescent="0.25">
      <c r="A52" s="194" t="s">
        <v>82</v>
      </c>
      <c r="B52" s="195" t="s">
        <v>163</v>
      </c>
      <c r="C52" s="97" t="s">
        <v>164</v>
      </c>
      <c r="D52" s="162" t="s">
        <v>24</v>
      </c>
      <c r="E52" s="162" t="s">
        <v>24</v>
      </c>
      <c r="F52" s="162" t="s">
        <v>24</v>
      </c>
      <c r="G52" s="162" t="s">
        <v>24</v>
      </c>
      <c r="H52" s="162" t="s">
        <v>24</v>
      </c>
      <c r="I52" s="162" t="s">
        <v>24</v>
      </c>
      <c r="J52" s="162" t="s">
        <v>24</v>
      </c>
      <c r="K52" s="162" t="s">
        <v>24</v>
      </c>
      <c r="L52" s="162" t="s">
        <v>24</v>
      </c>
      <c r="M52" s="162" t="s">
        <v>24</v>
      </c>
      <c r="N52" s="162" t="s">
        <v>24</v>
      </c>
      <c r="O52" s="162" t="s">
        <v>24</v>
      </c>
      <c r="P52" s="162" t="s">
        <v>24</v>
      </c>
      <c r="Q52" s="162" t="s">
        <v>24</v>
      </c>
      <c r="R52" s="162" t="s">
        <v>24</v>
      </c>
      <c r="S52" s="162" t="s">
        <v>24</v>
      </c>
      <c r="T52" s="162" t="s">
        <v>24</v>
      </c>
      <c r="U52" s="162" t="s">
        <v>24</v>
      </c>
      <c r="V52" s="162" t="s">
        <v>24</v>
      </c>
      <c r="W52" s="162" t="s">
        <v>24</v>
      </c>
      <c r="X52" s="162" t="s">
        <v>24</v>
      </c>
      <c r="Y52" s="162" t="s">
        <v>24</v>
      </c>
      <c r="Z52" s="162" t="s">
        <v>24</v>
      </c>
      <c r="AA52" s="162" t="s">
        <v>24</v>
      </c>
      <c r="AB52" s="162" t="s">
        <v>24</v>
      </c>
      <c r="AC52" s="162" t="s">
        <v>24</v>
      </c>
      <c r="AD52" s="162" t="s">
        <v>24</v>
      </c>
      <c r="AE52" s="162" t="s">
        <v>24</v>
      </c>
      <c r="AF52" s="24">
        <f t="shared" si="25"/>
        <v>0</v>
      </c>
      <c r="AG52" s="24">
        <f t="shared" si="26"/>
        <v>0</v>
      </c>
      <c r="AH52" s="24">
        <f t="shared" si="27"/>
        <v>0</v>
      </c>
      <c r="AI52" s="24">
        <f t="shared" si="28"/>
        <v>0</v>
      </c>
      <c r="AJ52" s="24">
        <f t="shared" si="29"/>
        <v>0</v>
      </c>
      <c r="AK52" s="24">
        <f t="shared" si="30"/>
        <v>0</v>
      </c>
      <c r="AL52" s="24">
        <f t="shared" si="31"/>
        <v>0</v>
      </c>
      <c r="AO52" s="185"/>
      <c r="AP52" s="5"/>
      <c r="AQ52" s="185"/>
      <c r="AR52" s="185"/>
      <c r="AS52" s="185"/>
      <c r="AT52" s="185"/>
      <c r="AU52" s="185"/>
    </row>
    <row r="53" spans="1:47" ht="78.75" x14ac:dyDescent="0.25">
      <c r="A53" s="194" t="s">
        <v>83</v>
      </c>
      <c r="B53" s="195" t="s">
        <v>485</v>
      </c>
      <c r="C53" s="97" t="s">
        <v>165</v>
      </c>
      <c r="D53" s="162" t="s">
        <v>24</v>
      </c>
      <c r="E53" s="162" t="s">
        <v>24</v>
      </c>
      <c r="F53" s="162" t="s">
        <v>24</v>
      </c>
      <c r="G53" s="162" t="s">
        <v>24</v>
      </c>
      <c r="H53" s="162" t="s">
        <v>24</v>
      </c>
      <c r="I53" s="162" t="s">
        <v>24</v>
      </c>
      <c r="J53" s="162" t="s">
        <v>24</v>
      </c>
      <c r="K53" s="162" t="s">
        <v>24</v>
      </c>
      <c r="L53" s="162" t="s">
        <v>24</v>
      </c>
      <c r="M53" s="162" t="s">
        <v>24</v>
      </c>
      <c r="N53" s="162" t="s">
        <v>24</v>
      </c>
      <c r="O53" s="162" t="s">
        <v>24</v>
      </c>
      <c r="P53" s="162" t="s">
        <v>24</v>
      </c>
      <c r="Q53" s="162" t="s">
        <v>24</v>
      </c>
      <c r="R53" s="162" t="s">
        <v>24</v>
      </c>
      <c r="S53" s="162" t="s">
        <v>24</v>
      </c>
      <c r="T53" s="162" t="s">
        <v>24</v>
      </c>
      <c r="U53" s="162" t="s">
        <v>24</v>
      </c>
      <c r="V53" s="162" t="s">
        <v>24</v>
      </c>
      <c r="W53" s="162" t="s">
        <v>24</v>
      </c>
      <c r="X53" s="162" t="s">
        <v>24</v>
      </c>
      <c r="Y53" s="162" t="s">
        <v>24</v>
      </c>
      <c r="Z53" s="162" t="s">
        <v>24</v>
      </c>
      <c r="AA53" s="162" t="s">
        <v>24</v>
      </c>
      <c r="AB53" s="162" t="s">
        <v>24</v>
      </c>
      <c r="AC53" s="162" t="s">
        <v>24</v>
      </c>
      <c r="AD53" s="162" t="s">
        <v>24</v>
      </c>
      <c r="AE53" s="162" t="s">
        <v>24</v>
      </c>
      <c r="AF53" s="24">
        <f t="shared" si="25"/>
        <v>0</v>
      </c>
      <c r="AG53" s="24">
        <f t="shared" si="26"/>
        <v>0</v>
      </c>
      <c r="AH53" s="24">
        <f t="shared" si="27"/>
        <v>0</v>
      </c>
      <c r="AI53" s="24">
        <f t="shared" si="28"/>
        <v>0</v>
      </c>
      <c r="AJ53" s="24">
        <f t="shared" si="29"/>
        <v>0</v>
      </c>
      <c r="AK53" s="24">
        <f t="shared" si="30"/>
        <v>0</v>
      </c>
      <c r="AL53" s="24">
        <f t="shared" si="31"/>
        <v>0</v>
      </c>
    </row>
    <row r="54" spans="1:47" ht="78.75" x14ac:dyDescent="0.25">
      <c r="A54" s="194" t="s">
        <v>84</v>
      </c>
      <c r="B54" s="195" t="s">
        <v>486</v>
      </c>
      <c r="C54" s="97" t="s">
        <v>166</v>
      </c>
      <c r="D54" s="162" t="s">
        <v>24</v>
      </c>
      <c r="E54" s="162" t="s">
        <v>24</v>
      </c>
      <c r="F54" s="162" t="s">
        <v>24</v>
      </c>
      <c r="G54" s="162" t="s">
        <v>24</v>
      </c>
      <c r="H54" s="162" t="s">
        <v>24</v>
      </c>
      <c r="I54" s="162" t="s">
        <v>24</v>
      </c>
      <c r="J54" s="162" t="s">
        <v>24</v>
      </c>
      <c r="K54" s="162" t="s">
        <v>24</v>
      </c>
      <c r="L54" s="162" t="s">
        <v>24</v>
      </c>
      <c r="M54" s="162" t="s">
        <v>24</v>
      </c>
      <c r="N54" s="162" t="s">
        <v>24</v>
      </c>
      <c r="O54" s="162" t="s">
        <v>24</v>
      </c>
      <c r="P54" s="162" t="s">
        <v>24</v>
      </c>
      <c r="Q54" s="162" t="s">
        <v>24</v>
      </c>
      <c r="R54" s="162" t="s">
        <v>24</v>
      </c>
      <c r="S54" s="162" t="s">
        <v>24</v>
      </c>
      <c r="T54" s="162" t="s">
        <v>24</v>
      </c>
      <c r="U54" s="162" t="s">
        <v>24</v>
      </c>
      <c r="V54" s="162" t="s">
        <v>24</v>
      </c>
      <c r="W54" s="162" t="s">
        <v>24</v>
      </c>
      <c r="X54" s="162" t="s">
        <v>24</v>
      </c>
      <c r="Y54" s="162" t="s">
        <v>24</v>
      </c>
      <c r="Z54" s="162">
        <v>10.666666666666668</v>
      </c>
      <c r="AA54" s="162" t="s">
        <v>24</v>
      </c>
      <c r="AB54" s="162" t="s">
        <v>24</v>
      </c>
      <c r="AC54" s="162" t="s">
        <v>24</v>
      </c>
      <c r="AD54" s="162" t="s">
        <v>24</v>
      </c>
      <c r="AE54" s="162">
        <v>7</v>
      </c>
      <c r="AF54" s="24">
        <f t="shared" si="25"/>
        <v>0</v>
      </c>
      <c r="AG54" s="24">
        <f t="shared" si="26"/>
        <v>10.666666666666668</v>
      </c>
      <c r="AH54" s="24">
        <f t="shared" si="27"/>
        <v>0</v>
      </c>
      <c r="AI54" s="24">
        <f t="shared" si="28"/>
        <v>0</v>
      </c>
      <c r="AJ54" s="24">
        <f t="shared" si="29"/>
        <v>0</v>
      </c>
      <c r="AK54" s="24">
        <f t="shared" si="30"/>
        <v>0</v>
      </c>
      <c r="AL54" s="24">
        <f t="shared" si="31"/>
        <v>7</v>
      </c>
    </row>
    <row r="55" spans="1:47" ht="47.25" x14ac:dyDescent="0.25">
      <c r="A55" s="194" t="s">
        <v>85</v>
      </c>
      <c r="B55" s="195" t="s">
        <v>487</v>
      </c>
      <c r="C55" s="97" t="s">
        <v>167</v>
      </c>
      <c r="D55" s="162" t="s">
        <v>24</v>
      </c>
      <c r="E55" s="162" t="s">
        <v>24</v>
      </c>
      <c r="F55" s="162" t="s">
        <v>24</v>
      </c>
      <c r="G55" s="162" t="s">
        <v>24</v>
      </c>
      <c r="H55" s="162" t="s">
        <v>24</v>
      </c>
      <c r="I55" s="162" t="s">
        <v>24</v>
      </c>
      <c r="J55" s="162" t="s">
        <v>24</v>
      </c>
      <c r="K55" s="162" t="s">
        <v>24</v>
      </c>
      <c r="L55" s="162" t="s">
        <v>24</v>
      </c>
      <c r="M55" s="162" t="s">
        <v>24</v>
      </c>
      <c r="N55" s="162" t="s">
        <v>24</v>
      </c>
      <c r="O55" s="162" t="s">
        <v>24</v>
      </c>
      <c r="P55" s="162" t="s">
        <v>24</v>
      </c>
      <c r="Q55" s="162" t="s">
        <v>24</v>
      </c>
      <c r="R55" s="162" t="s">
        <v>24</v>
      </c>
      <c r="S55" s="162" t="s">
        <v>24</v>
      </c>
      <c r="T55" s="162" t="s">
        <v>24</v>
      </c>
      <c r="U55" s="162" t="s">
        <v>24</v>
      </c>
      <c r="V55" s="162" t="s">
        <v>24</v>
      </c>
      <c r="W55" s="162" t="s">
        <v>24</v>
      </c>
      <c r="X55" s="162" t="s">
        <v>24</v>
      </c>
      <c r="Y55" s="162" t="s">
        <v>24</v>
      </c>
      <c r="Z55" s="162" t="s">
        <v>24</v>
      </c>
      <c r="AA55" s="162" t="s">
        <v>24</v>
      </c>
      <c r="AB55" s="162" t="s">
        <v>24</v>
      </c>
      <c r="AC55" s="162" t="s">
        <v>24</v>
      </c>
      <c r="AD55" s="162" t="s">
        <v>24</v>
      </c>
      <c r="AE55" s="162" t="s">
        <v>24</v>
      </c>
      <c r="AF55" s="24">
        <f t="shared" ref="AF55:AF59" si="32">+SUM(D55,K55,R55,Y55)</f>
        <v>0</v>
      </c>
      <c r="AG55" s="24">
        <f t="shared" ref="AG55:AG59" si="33">+SUM(E55,L55,S55,Z55)</f>
        <v>0</v>
      </c>
      <c r="AH55" s="24">
        <f t="shared" ref="AH55:AH59" si="34">+SUM(F55,M55,T55,AA55)</f>
        <v>0</v>
      </c>
      <c r="AI55" s="24">
        <f t="shared" ref="AI55:AI59" si="35">+SUM(G55,N55,U55,AB55)</f>
        <v>0</v>
      </c>
      <c r="AJ55" s="24">
        <f t="shared" ref="AJ55:AJ59" si="36">+SUM(H55,O55,V55,AC55)</f>
        <v>0</v>
      </c>
      <c r="AK55" s="24">
        <f t="shared" ref="AK55:AK59" si="37">+SUM(I55,P55,W55,AD55)</f>
        <v>0</v>
      </c>
      <c r="AL55" s="24">
        <f t="shared" ref="AL55:AL59" si="38">+SUM(J55,Q55,X55,AE55)</f>
        <v>0</v>
      </c>
    </row>
    <row r="56" spans="1:47" ht="47.25" x14ac:dyDescent="0.25">
      <c r="A56" s="194" t="s">
        <v>86</v>
      </c>
      <c r="B56" s="195" t="s">
        <v>488</v>
      </c>
      <c r="C56" s="97" t="s">
        <v>477</v>
      </c>
      <c r="D56" s="162" t="s">
        <v>24</v>
      </c>
      <c r="E56" s="162" t="s">
        <v>24</v>
      </c>
      <c r="F56" s="162" t="s">
        <v>24</v>
      </c>
      <c r="G56" s="162" t="s">
        <v>24</v>
      </c>
      <c r="H56" s="162" t="s">
        <v>24</v>
      </c>
      <c r="I56" s="162" t="s">
        <v>24</v>
      </c>
      <c r="J56" s="162" t="s">
        <v>24</v>
      </c>
      <c r="K56" s="162" t="s">
        <v>24</v>
      </c>
      <c r="L56" s="162" t="s">
        <v>24</v>
      </c>
      <c r="M56" s="162" t="s">
        <v>24</v>
      </c>
      <c r="N56" s="162" t="s">
        <v>24</v>
      </c>
      <c r="O56" s="162" t="s">
        <v>24</v>
      </c>
      <c r="P56" s="162" t="s">
        <v>24</v>
      </c>
      <c r="Q56" s="162" t="s">
        <v>24</v>
      </c>
      <c r="R56" s="162" t="s">
        <v>24</v>
      </c>
      <c r="S56" s="162" t="s">
        <v>24</v>
      </c>
      <c r="T56" s="162" t="s">
        <v>24</v>
      </c>
      <c r="U56" s="162" t="s">
        <v>24</v>
      </c>
      <c r="V56" s="162" t="s">
        <v>24</v>
      </c>
      <c r="W56" s="162" t="s">
        <v>24</v>
      </c>
      <c r="X56" s="162" t="s">
        <v>24</v>
      </c>
      <c r="Y56" s="162" t="s">
        <v>24</v>
      </c>
      <c r="Z56" s="162" t="s">
        <v>24</v>
      </c>
      <c r="AA56" s="162" t="s">
        <v>24</v>
      </c>
      <c r="AB56" s="162" t="s">
        <v>24</v>
      </c>
      <c r="AC56" s="162" t="s">
        <v>24</v>
      </c>
      <c r="AD56" s="162" t="s">
        <v>24</v>
      </c>
      <c r="AE56" s="162" t="s">
        <v>24</v>
      </c>
      <c r="AF56" s="24">
        <f t="shared" si="32"/>
        <v>0</v>
      </c>
      <c r="AG56" s="24">
        <f t="shared" si="33"/>
        <v>0</v>
      </c>
      <c r="AH56" s="24">
        <f t="shared" si="34"/>
        <v>0</v>
      </c>
      <c r="AI56" s="24">
        <f t="shared" si="35"/>
        <v>0</v>
      </c>
      <c r="AJ56" s="24">
        <f t="shared" si="36"/>
        <v>0</v>
      </c>
      <c r="AK56" s="24">
        <f t="shared" si="37"/>
        <v>0</v>
      </c>
      <c r="AL56" s="24">
        <f t="shared" si="38"/>
        <v>0</v>
      </c>
    </row>
    <row r="57" spans="1:47" x14ac:dyDescent="0.25">
      <c r="A57" s="194" t="s">
        <v>87</v>
      </c>
      <c r="B57" s="195" t="s">
        <v>492</v>
      </c>
      <c r="C57" s="194" t="s">
        <v>493</v>
      </c>
      <c r="D57" s="162" t="s">
        <v>24</v>
      </c>
      <c r="E57" s="162" t="s">
        <v>24</v>
      </c>
      <c r="F57" s="162" t="s">
        <v>24</v>
      </c>
      <c r="G57" s="162" t="s">
        <v>24</v>
      </c>
      <c r="H57" s="162" t="s">
        <v>24</v>
      </c>
      <c r="I57" s="162" t="s">
        <v>24</v>
      </c>
      <c r="J57" s="162" t="s">
        <v>24</v>
      </c>
      <c r="K57" s="162" t="s">
        <v>24</v>
      </c>
      <c r="L57" s="162" t="s">
        <v>24</v>
      </c>
      <c r="M57" s="162" t="s">
        <v>24</v>
      </c>
      <c r="N57" s="162" t="s">
        <v>24</v>
      </c>
      <c r="O57" s="162" t="s">
        <v>24</v>
      </c>
      <c r="P57" s="162" t="s">
        <v>24</v>
      </c>
      <c r="Q57" s="162" t="s">
        <v>24</v>
      </c>
      <c r="R57" s="162" t="s">
        <v>24</v>
      </c>
      <c r="S57" s="162" t="s">
        <v>24</v>
      </c>
      <c r="T57" s="162" t="s">
        <v>24</v>
      </c>
      <c r="U57" s="162" t="s">
        <v>24</v>
      </c>
      <c r="V57" s="162" t="s">
        <v>24</v>
      </c>
      <c r="W57" s="162" t="s">
        <v>24</v>
      </c>
      <c r="X57" s="162" t="s">
        <v>24</v>
      </c>
      <c r="Y57" s="162" t="s">
        <v>24</v>
      </c>
      <c r="Z57" s="162">
        <v>43.470000000000006</v>
      </c>
      <c r="AA57" s="162" t="s">
        <v>24</v>
      </c>
      <c r="AB57" s="162" t="s">
        <v>24</v>
      </c>
      <c r="AC57" s="162" t="s">
        <v>24</v>
      </c>
      <c r="AD57" s="162" t="s">
        <v>24</v>
      </c>
      <c r="AE57" s="162">
        <v>30</v>
      </c>
      <c r="AF57" s="24">
        <f t="shared" si="32"/>
        <v>0</v>
      </c>
      <c r="AG57" s="24">
        <f t="shared" si="33"/>
        <v>43.470000000000006</v>
      </c>
      <c r="AH57" s="24">
        <f t="shared" si="34"/>
        <v>0</v>
      </c>
      <c r="AI57" s="24">
        <f t="shared" si="35"/>
        <v>0</v>
      </c>
      <c r="AJ57" s="24">
        <f t="shared" si="36"/>
        <v>0</v>
      </c>
      <c r="AK57" s="24">
        <f t="shared" si="37"/>
        <v>0</v>
      </c>
      <c r="AL57" s="24">
        <f t="shared" si="38"/>
        <v>30</v>
      </c>
    </row>
    <row r="58" spans="1:47" ht="78.75" x14ac:dyDescent="0.25">
      <c r="A58" s="194" t="s">
        <v>88</v>
      </c>
      <c r="B58" s="195" t="s">
        <v>486</v>
      </c>
      <c r="C58" s="194" t="s">
        <v>494</v>
      </c>
      <c r="D58" s="162" t="s">
        <v>24</v>
      </c>
      <c r="E58" s="162" t="s">
        <v>24</v>
      </c>
      <c r="F58" s="162" t="s">
        <v>24</v>
      </c>
      <c r="G58" s="162" t="s">
        <v>24</v>
      </c>
      <c r="H58" s="162" t="s">
        <v>24</v>
      </c>
      <c r="I58" s="162" t="s">
        <v>24</v>
      </c>
      <c r="J58" s="162" t="s">
        <v>24</v>
      </c>
      <c r="K58" s="162" t="s">
        <v>24</v>
      </c>
      <c r="L58" s="162" t="s">
        <v>24</v>
      </c>
      <c r="M58" s="162" t="s">
        <v>24</v>
      </c>
      <c r="N58" s="162" t="s">
        <v>24</v>
      </c>
      <c r="O58" s="162" t="s">
        <v>24</v>
      </c>
      <c r="P58" s="162" t="s">
        <v>24</v>
      </c>
      <c r="Q58" s="162" t="s">
        <v>24</v>
      </c>
      <c r="R58" s="162" t="s">
        <v>24</v>
      </c>
      <c r="S58" s="162" t="s">
        <v>24</v>
      </c>
      <c r="T58" s="162" t="s">
        <v>24</v>
      </c>
      <c r="U58" s="162" t="s">
        <v>24</v>
      </c>
      <c r="V58" s="162" t="s">
        <v>24</v>
      </c>
      <c r="W58" s="162" t="s">
        <v>24</v>
      </c>
      <c r="X58" s="162" t="s">
        <v>24</v>
      </c>
      <c r="Y58" s="162" t="s">
        <v>24</v>
      </c>
      <c r="Z58" s="162" t="s">
        <v>24</v>
      </c>
      <c r="AA58" s="162" t="s">
        <v>24</v>
      </c>
      <c r="AB58" s="162" t="s">
        <v>24</v>
      </c>
      <c r="AC58" s="162" t="s">
        <v>24</v>
      </c>
      <c r="AD58" s="162" t="s">
        <v>24</v>
      </c>
      <c r="AE58" s="162" t="s">
        <v>24</v>
      </c>
      <c r="AF58" s="24">
        <f t="shared" si="32"/>
        <v>0</v>
      </c>
      <c r="AG58" s="24">
        <f t="shared" si="33"/>
        <v>0</v>
      </c>
      <c r="AH58" s="24">
        <f t="shared" si="34"/>
        <v>0</v>
      </c>
      <c r="AI58" s="24">
        <f t="shared" si="35"/>
        <v>0</v>
      </c>
      <c r="AJ58" s="24">
        <f t="shared" si="36"/>
        <v>0</v>
      </c>
      <c r="AK58" s="24">
        <f t="shared" si="37"/>
        <v>0</v>
      </c>
      <c r="AL58" s="24">
        <f t="shared" si="38"/>
        <v>0</v>
      </c>
    </row>
    <row r="59" spans="1:47" ht="31.5" x14ac:dyDescent="0.25">
      <c r="A59" s="194" t="s">
        <v>495</v>
      </c>
      <c r="B59" s="195" t="s">
        <v>496</v>
      </c>
      <c r="C59" s="194" t="s">
        <v>497</v>
      </c>
      <c r="D59" s="162" t="s">
        <v>24</v>
      </c>
      <c r="E59" s="162" t="s">
        <v>24</v>
      </c>
      <c r="F59" s="162" t="s">
        <v>24</v>
      </c>
      <c r="G59" s="162" t="s">
        <v>24</v>
      </c>
      <c r="H59" s="162" t="s">
        <v>24</v>
      </c>
      <c r="I59" s="162" t="s">
        <v>24</v>
      </c>
      <c r="J59" s="162" t="s">
        <v>24</v>
      </c>
      <c r="K59" s="162" t="s">
        <v>24</v>
      </c>
      <c r="L59" s="162" t="s">
        <v>24</v>
      </c>
      <c r="M59" s="162" t="s">
        <v>24</v>
      </c>
      <c r="N59" s="162" t="s">
        <v>24</v>
      </c>
      <c r="O59" s="162" t="s">
        <v>24</v>
      </c>
      <c r="P59" s="162" t="s">
        <v>24</v>
      </c>
      <c r="Q59" s="162" t="s">
        <v>24</v>
      </c>
      <c r="R59" s="162" t="s">
        <v>24</v>
      </c>
      <c r="S59" s="162" t="s">
        <v>24</v>
      </c>
      <c r="T59" s="162" t="s">
        <v>24</v>
      </c>
      <c r="U59" s="162" t="s">
        <v>24</v>
      </c>
      <c r="V59" s="162" t="s">
        <v>24</v>
      </c>
      <c r="W59" s="162" t="s">
        <v>24</v>
      </c>
      <c r="X59" s="162" t="s">
        <v>24</v>
      </c>
      <c r="Y59" s="162" t="s">
        <v>24</v>
      </c>
      <c r="Z59" s="162" t="s">
        <v>24</v>
      </c>
      <c r="AA59" s="162" t="s">
        <v>24</v>
      </c>
      <c r="AB59" s="162" t="s">
        <v>24</v>
      </c>
      <c r="AC59" s="162" t="s">
        <v>24</v>
      </c>
      <c r="AD59" s="162" t="s">
        <v>24</v>
      </c>
      <c r="AE59" s="162" t="s">
        <v>24</v>
      </c>
      <c r="AF59" s="24">
        <f t="shared" si="32"/>
        <v>0</v>
      </c>
      <c r="AG59" s="24">
        <f t="shared" si="33"/>
        <v>0</v>
      </c>
      <c r="AH59" s="24">
        <f t="shared" si="34"/>
        <v>0</v>
      </c>
      <c r="AI59" s="24">
        <f t="shared" si="35"/>
        <v>0</v>
      </c>
      <c r="AJ59" s="24">
        <f t="shared" si="36"/>
        <v>0</v>
      </c>
      <c r="AK59" s="24">
        <f t="shared" si="37"/>
        <v>0</v>
      </c>
      <c r="AL59" s="24">
        <f t="shared" si="38"/>
        <v>0</v>
      </c>
      <c r="AO59" s="185"/>
      <c r="AP59" s="5"/>
      <c r="AQ59" s="185"/>
      <c r="AR59" s="185"/>
      <c r="AS59" s="185"/>
      <c r="AT59" s="185"/>
      <c r="AU59" s="185"/>
    </row>
    <row r="60" spans="1:47" ht="63" x14ac:dyDescent="0.25">
      <c r="A60" s="7" t="s">
        <v>93</v>
      </c>
      <c r="B60" s="125" t="s">
        <v>94</v>
      </c>
      <c r="C60" s="7" t="s">
        <v>23</v>
      </c>
      <c r="D60" s="4">
        <f>+D61</f>
        <v>0</v>
      </c>
      <c r="E60" s="4">
        <f t="shared" ref="E60:AE60" si="39">+E61</f>
        <v>0</v>
      </c>
      <c r="F60" s="4">
        <f t="shared" si="39"/>
        <v>0</v>
      </c>
      <c r="G60" s="4">
        <f t="shared" si="39"/>
        <v>0</v>
      </c>
      <c r="H60" s="4">
        <f t="shared" si="39"/>
        <v>0</v>
      </c>
      <c r="I60" s="4">
        <f t="shared" si="39"/>
        <v>0</v>
      </c>
      <c r="J60" s="4">
        <f t="shared" si="39"/>
        <v>0</v>
      </c>
      <c r="K60" s="4">
        <f t="shared" si="39"/>
        <v>0</v>
      </c>
      <c r="L60" s="4">
        <f t="shared" si="39"/>
        <v>0</v>
      </c>
      <c r="M60" s="4">
        <f t="shared" si="39"/>
        <v>0</v>
      </c>
      <c r="N60" s="4">
        <f t="shared" si="39"/>
        <v>0</v>
      </c>
      <c r="O60" s="4">
        <f t="shared" si="39"/>
        <v>0</v>
      </c>
      <c r="P60" s="4">
        <f t="shared" si="39"/>
        <v>0</v>
      </c>
      <c r="Q60" s="4">
        <f t="shared" si="39"/>
        <v>0</v>
      </c>
      <c r="R60" s="4">
        <f t="shared" si="39"/>
        <v>0</v>
      </c>
      <c r="S60" s="4">
        <f t="shared" si="39"/>
        <v>0</v>
      </c>
      <c r="T60" s="4">
        <f t="shared" si="39"/>
        <v>0</v>
      </c>
      <c r="U60" s="4">
        <f t="shared" si="39"/>
        <v>0</v>
      </c>
      <c r="V60" s="4">
        <f t="shared" si="39"/>
        <v>0</v>
      </c>
      <c r="W60" s="4">
        <f t="shared" si="39"/>
        <v>0</v>
      </c>
      <c r="X60" s="4">
        <f t="shared" si="39"/>
        <v>0</v>
      </c>
      <c r="Y60" s="4">
        <f t="shared" si="39"/>
        <v>0</v>
      </c>
      <c r="Z60" s="4">
        <f t="shared" si="39"/>
        <v>0</v>
      </c>
      <c r="AA60" s="4">
        <f t="shared" si="39"/>
        <v>0</v>
      </c>
      <c r="AB60" s="4">
        <f t="shared" si="39"/>
        <v>0</v>
      </c>
      <c r="AC60" s="4">
        <f t="shared" si="39"/>
        <v>0</v>
      </c>
      <c r="AD60" s="4">
        <f t="shared" si="39"/>
        <v>0</v>
      </c>
      <c r="AE60" s="4">
        <f t="shared" si="39"/>
        <v>0</v>
      </c>
      <c r="AF60" s="25">
        <f t="shared" si="3"/>
        <v>0</v>
      </c>
      <c r="AG60" s="25">
        <f t="shared" si="4"/>
        <v>0</v>
      </c>
      <c r="AH60" s="25">
        <f t="shared" si="5"/>
        <v>0</v>
      </c>
      <c r="AI60" s="25">
        <f t="shared" si="6"/>
        <v>0</v>
      </c>
      <c r="AJ60" s="25">
        <f t="shared" si="7"/>
        <v>0</v>
      </c>
      <c r="AK60" s="25">
        <f t="shared" si="8"/>
        <v>0</v>
      </c>
      <c r="AL60" s="25">
        <f t="shared" si="9"/>
        <v>0</v>
      </c>
    </row>
    <row r="61" spans="1:47" ht="47.25" x14ac:dyDescent="0.25">
      <c r="A61" s="7" t="s">
        <v>95</v>
      </c>
      <c r="B61" s="125" t="s">
        <v>96</v>
      </c>
      <c r="C61" s="7" t="s">
        <v>23</v>
      </c>
      <c r="D61" s="4">
        <f>SUM(D62:D63)</f>
        <v>0</v>
      </c>
      <c r="E61" s="4">
        <f t="shared" ref="E61:AE61" si="40">SUM(E62:E63)</f>
        <v>0</v>
      </c>
      <c r="F61" s="4">
        <f t="shared" si="40"/>
        <v>0</v>
      </c>
      <c r="G61" s="4">
        <f t="shared" si="40"/>
        <v>0</v>
      </c>
      <c r="H61" s="4">
        <f t="shared" si="40"/>
        <v>0</v>
      </c>
      <c r="I61" s="4">
        <f t="shared" si="40"/>
        <v>0</v>
      </c>
      <c r="J61" s="4">
        <f t="shared" si="40"/>
        <v>0</v>
      </c>
      <c r="K61" s="4">
        <f t="shared" si="40"/>
        <v>0</v>
      </c>
      <c r="L61" s="4">
        <f t="shared" si="40"/>
        <v>0</v>
      </c>
      <c r="M61" s="4">
        <f t="shared" si="40"/>
        <v>0</v>
      </c>
      <c r="N61" s="4">
        <f t="shared" si="40"/>
        <v>0</v>
      </c>
      <c r="O61" s="4">
        <f t="shared" si="40"/>
        <v>0</v>
      </c>
      <c r="P61" s="4">
        <f t="shared" si="40"/>
        <v>0</v>
      </c>
      <c r="Q61" s="4">
        <f t="shared" si="40"/>
        <v>0</v>
      </c>
      <c r="R61" s="4">
        <f t="shared" si="40"/>
        <v>0</v>
      </c>
      <c r="S61" s="4">
        <f t="shared" si="40"/>
        <v>0</v>
      </c>
      <c r="T61" s="4">
        <f t="shared" si="40"/>
        <v>0</v>
      </c>
      <c r="U61" s="4">
        <f t="shared" si="40"/>
        <v>0</v>
      </c>
      <c r="V61" s="4">
        <f t="shared" si="40"/>
        <v>0</v>
      </c>
      <c r="W61" s="4">
        <f t="shared" si="40"/>
        <v>0</v>
      </c>
      <c r="X61" s="4">
        <f t="shared" si="40"/>
        <v>0</v>
      </c>
      <c r="Y61" s="4">
        <f t="shared" si="40"/>
        <v>0</v>
      </c>
      <c r="Z61" s="4">
        <f t="shared" si="40"/>
        <v>0</v>
      </c>
      <c r="AA61" s="4">
        <f t="shared" si="40"/>
        <v>0</v>
      </c>
      <c r="AB61" s="4">
        <f t="shared" si="40"/>
        <v>0</v>
      </c>
      <c r="AC61" s="4">
        <f t="shared" si="40"/>
        <v>0</v>
      </c>
      <c r="AD61" s="4">
        <f t="shared" si="40"/>
        <v>0</v>
      </c>
      <c r="AE61" s="4">
        <f t="shared" si="40"/>
        <v>0</v>
      </c>
      <c r="AF61" s="25">
        <f t="shared" si="3"/>
        <v>0</v>
      </c>
      <c r="AG61" s="25">
        <f t="shared" si="4"/>
        <v>0</v>
      </c>
      <c r="AH61" s="25">
        <f t="shared" si="5"/>
        <v>0</v>
      </c>
      <c r="AI61" s="25">
        <f t="shared" si="6"/>
        <v>0</v>
      </c>
      <c r="AJ61" s="25">
        <f t="shared" si="7"/>
        <v>0</v>
      </c>
      <c r="AK61" s="25">
        <f t="shared" si="8"/>
        <v>0</v>
      </c>
      <c r="AL61" s="25">
        <f t="shared" si="9"/>
        <v>0</v>
      </c>
    </row>
    <row r="62" spans="1:47" ht="110.25" x14ac:dyDescent="0.25">
      <c r="A62" s="120" t="s">
        <v>168</v>
      </c>
      <c r="B62" s="199" t="s">
        <v>169</v>
      </c>
      <c r="C62" s="120" t="s">
        <v>170</v>
      </c>
      <c r="D62" s="162" t="str">
        <f>VLOOKUP($C62,'[1]5'!$C$21:$CE$113,10,0)</f>
        <v>нд</v>
      </c>
      <c r="E62" s="162" t="str">
        <f>VLOOKUP($C62,'[1]5'!$C$21:$CE$113,11,0)</f>
        <v>нд</v>
      </c>
      <c r="F62" s="162" t="str">
        <f>VLOOKUP($C62,'[1]5'!$C$21:$CE$113,12,0)</f>
        <v>нд</v>
      </c>
      <c r="G62" s="162" t="str">
        <f>VLOOKUP($C62,'[1]5'!$C$21:$CE$113,13,0)</f>
        <v>нд</v>
      </c>
      <c r="H62" s="162" t="str">
        <f>VLOOKUP($C62,'[1]5'!$C$21:$CE$113,14,0)</f>
        <v>нд</v>
      </c>
      <c r="I62" s="162" t="str">
        <f>VLOOKUP($C62,'[1]5'!$C$21:$CE$113,15,0)</f>
        <v>нд</v>
      </c>
      <c r="J62" s="162" t="str">
        <f>VLOOKUP($C62,'[1]5'!$C$21:$CE$113,16,0)</f>
        <v>нд</v>
      </c>
      <c r="K62" s="162" t="str">
        <f>VLOOKUP($C62,'[1]5'!$C$21:$CE$113,26,0)</f>
        <v>нд</v>
      </c>
      <c r="L62" s="162" t="str">
        <f>VLOOKUP($C62,'[1]5'!$C$21:$CE$113,27,0)</f>
        <v>нд</v>
      </c>
      <c r="M62" s="162" t="str">
        <f>VLOOKUP($C62,'[1]5'!$C$21:$CE$113,28,0)</f>
        <v>нд</v>
      </c>
      <c r="N62" s="162" t="str">
        <f>VLOOKUP($C62,'[1]5'!$C$21:$CE$113,29,0)</f>
        <v>нд</v>
      </c>
      <c r="O62" s="162" t="str">
        <f>VLOOKUP($C62,'[1]5'!$C$21:$CE$113,30,0)</f>
        <v>нд</v>
      </c>
      <c r="P62" s="162" t="str">
        <f>VLOOKUP($C62,'[1]5'!$C$21:$CE$113,31,0)</f>
        <v>нд</v>
      </c>
      <c r="Q62" s="162" t="str">
        <f>VLOOKUP($C62,'[1]5'!$C$21:$CE$113,32,0)</f>
        <v>нд</v>
      </c>
      <c r="R62" s="162" t="str">
        <f>VLOOKUP($C62,'[1]5'!$C$21:$CE$113,42,0)</f>
        <v>нд</v>
      </c>
      <c r="S62" s="162" t="str">
        <f>VLOOKUP($C62,'[1]5'!$C$21:$CE$113,43,0)</f>
        <v>нд</v>
      </c>
      <c r="T62" s="162" t="str">
        <f>VLOOKUP($C62,'[1]5'!$C$21:$CE$113,44,0)</f>
        <v>нд</v>
      </c>
      <c r="U62" s="162" t="str">
        <f>VLOOKUP($C62,'[1]5'!$C$21:$CE$113,45,0)</f>
        <v>нд</v>
      </c>
      <c r="V62" s="162" t="str">
        <f>VLOOKUP($C62,'[1]5'!$C$21:$CE$113,46,0)</f>
        <v>нд</v>
      </c>
      <c r="W62" s="162" t="str">
        <f>VLOOKUP($C62,'[1]5'!$C$21:$CE$113,47,0)</f>
        <v>нд</v>
      </c>
      <c r="X62" s="162" t="str">
        <f>VLOOKUP($C62,'[1]5'!$C$21:$CE$113,48,0)</f>
        <v>нд</v>
      </c>
      <c r="Y62" s="162" t="str">
        <f>VLOOKUP($C62,'[1]5'!$C$21:$CE$113,58,0)</f>
        <v>нд</v>
      </c>
      <c r="Z62" s="162" t="str">
        <f>VLOOKUP($C62,'[1]5'!$C$21:$CE$113,59,0)</f>
        <v>нд</v>
      </c>
      <c r="AA62" s="162" t="str">
        <f>VLOOKUP($C62,'[1]5'!$C$21:$CE$113,60,0)</f>
        <v>нд</v>
      </c>
      <c r="AB62" s="162" t="str">
        <f>VLOOKUP($C62,'[1]5'!$C$21:$CE$113,61,0)</f>
        <v>нд</v>
      </c>
      <c r="AC62" s="162" t="str">
        <f>VLOOKUP($C62,'[1]5'!$C$21:$CE$113,62,0)</f>
        <v>нд</v>
      </c>
      <c r="AD62" s="162" t="str">
        <f>VLOOKUP($C62,'[1]5'!$C$21:$CE$113,63,0)</f>
        <v>нд</v>
      </c>
      <c r="AE62" s="162" t="str">
        <f>VLOOKUP($C62,'[1]5'!$C$21:$CE$113,64,0)</f>
        <v>нд</v>
      </c>
      <c r="AF62" s="24">
        <f t="shared" si="3"/>
        <v>0</v>
      </c>
      <c r="AG62" s="24">
        <f t="shared" si="4"/>
        <v>0</v>
      </c>
      <c r="AH62" s="24">
        <f t="shared" si="5"/>
        <v>0</v>
      </c>
      <c r="AI62" s="24">
        <f t="shared" si="6"/>
        <v>0</v>
      </c>
      <c r="AJ62" s="24">
        <f t="shared" si="7"/>
        <v>0</v>
      </c>
      <c r="AK62" s="24">
        <f t="shared" si="8"/>
        <v>0</v>
      </c>
      <c r="AL62" s="24">
        <f t="shared" si="9"/>
        <v>0</v>
      </c>
    </row>
    <row r="63" spans="1:47" ht="78.75" x14ac:dyDescent="0.25">
      <c r="A63" s="120" t="s">
        <v>447</v>
      </c>
      <c r="B63" s="199" t="s">
        <v>448</v>
      </c>
      <c r="C63" s="120" t="s">
        <v>449</v>
      </c>
      <c r="D63" s="162" t="str">
        <f>VLOOKUP($C63,'[1]5'!$C$21:$CE$113,10,0)</f>
        <v>нд</v>
      </c>
      <c r="E63" s="162" t="str">
        <f>VLOOKUP($C63,'[1]5'!$C$21:$CE$113,11,0)</f>
        <v>нд</v>
      </c>
      <c r="F63" s="162" t="str">
        <f>VLOOKUP($C63,'[1]5'!$C$21:$CE$113,12,0)</f>
        <v>нд</v>
      </c>
      <c r="G63" s="162" t="str">
        <f>VLOOKUP($C63,'[1]5'!$C$21:$CE$113,13,0)</f>
        <v>нд</v>
      </c>
      <c r="H63" s="162" t="str">
        <f>VLOOKUP($C63,'[1]5'!$C$21:$CE$113,14,0)</f>
        <v>нд</v>
      </c>
      <c r="I63" s="162" t="str">
        <f>VLOOKUP($C63,'[1]5'!$C$21:$CE$113,15,0)</f>
        <v>нд</v>
      </c>
      <c r="J63" s="162" t="str">
        <f>VLOOKUP($C63,'[1]5'!$C$21:$CE$113,16,0)</f>
        <v>нд</v>
      </c>
      <c r="K63" s="162" t="str">
        <f>VLOOKUP($C63,'[1]5'!$C$21:$CE$113,26,0)</f>
        <v>нд</v>
      </c>
      <c r="L63" s="162" t="str">
        <f>VLOOKUP($C63,'[1]5'!$C$21:$CE$113,27,0)</f>
        <v>нд</v>
      </c>
      <c r="M63" s="162" t="str">
        <f>VLOOKUP($C63,'[1]5'!$C$21:$CE$113,28,0)</f>
        <v>нд</v>
      </c>
      <c r="N63" s="162" t="str">
        <f>VLOOKUP($C63,'[1]5'!$C$21:$CE$113,29,0)</f>
        <v>нд</v>
      </c>
      <c r="O63" s="162" t="str">
        <f>VLOOKUP($C63,'[1]5'!$C$21:$CE$113,30,0)</f>
        <v>нд</v>
      </c>
      <c r="P63" s="162" t="str">
        <f>VLOOKUP($C63,'[1]5'!$C$21:$CE$113,31,0)</f>
        <v>нд</v>
      </c>
      <c r="Q63" s="162" t="str">
        <f>VLOOKUP($C63,'[1]5'!$C$21:$CE$113,32,0)</f>
        <v>нд</v>
      </c>
      <c r="R63" s="162" t="str">
        <f>VLOOKUP($C63,'[1]5'!$C$21:$CE$113,42,0)</f>
        <v>нд</v>
      </c>
      <c r="S63" s="162" t="str">
        <f>VLOOKUP($C63,'[1]5'!$C$21:$CE$113,43,0)</f>
        <v>нд</v>
      </c>
      <c r="T63" s="162" t="str">
        <f>VLOOKUP($C63,'[1]5'!$C$21:$CE$113,44,0)</f>
        <v>нд</v>
      </c>
      <c r="U63" s="162" t="str">
        <f>VLOOKUP($C63,'[1]5'!$C$21:$CE$113,45,0)</f>
        <v>нд</v>
      </c>
      <c r="V63" s="162" t="str">
        <f>VLOOKUP($C63,'[1]5'!$C$21:$CE$113,46,0)</f>
        <v>нд</v>
      </c>
      <c r="W63" s="162" t="str">
        <f>VLOOKUP($C63,'[1]5'!$C$21:$CE$113,47,0)</f>
        <v>нд</v>
      </c>
      <c r="X63" s="162" t="str">
        <f>VLOOKUP($C63,'[1]5'!$C$21:$CE$113,48,0)</f>
        <v>нд</v>
      </c>
      <c r="Y63" s="162" t="str">
        <f>VLOOKUP($C63,'[1]5'!$C$21:$CE$113,58,0)</f>
        <v>нд</v>
      </c>
      <c r="Z63" s="162" t="str">
        <f>VLOOKUP($C63,'[1]5'!$C$21:$CE$113,59,0)</f>
        <v>нд</v>
      </c>
      <c r="AA63" s="162" t="str">
        <f>VLOOKUP($C63,'[1]5'!$C$21:$CE$113,60,0)</f>
        <v>нд</v>
      </c>
      <c r="AB63" s="162" t="str">
        <f>VLOOKUP($C63,'[1]5'!$C$21:$CE$113,61,0)</f>
        <v>нд</v>
      </c>
      <c r="AC63" s="162" t="str">
        <f>VLOOKUP($C63,'[1]5'!$C$21:$CE$113,62,0)</f>
        <v>нд</v>
      </c>
      <c r="AD63" s="162" t="str">
        <f>VLOOKUP($C63,'[1]5'!$C$21:$CE$113,63,0)</f>
        <v>нд</v>
      </c>
      <c r="AE63" s="162" t="str">
        <f>VLOOKUP($C63,'[1]5'!$C$21:$CE$113,64,0)</f>
        <v>нд</v>
      </c>
      <c r="AF63" s="24">
        <f t="shared" si="3"/>
        <v>0</v>
      </c>
      <c r="AG63" s="24">
        <f t="shared" si="4"/>
        <v>0</v>
      </c>
      <c r="AH63" s="24">
        <f t="shared" si="5"/>
        <v>0</v>
      </c>
      <c r="AI63" s="24">
        <f t="shared" si="6"/>
        <v>0</v>
      </c>
      <c r="AJ63" s="24">
        <f t="shared" si="7"/>
        <v>0</v>
      </c>
      <c r="AK63" s="24">
        <f t="shared" si="8"/>
        <v>0</v>
      </c>
      <c r="AL63" s="24">
        <f t="shared" si="9"/>
        <v>0</v>
      </c>
    </row>
    <row r="64" spans="1:47" ht="63" hidden="1" x14ac:dyDescent="0.25">
      <c r="A64" s="7" t="s">
        <v>97</v>
      </c>
      <c r="B64" s="125" t="s">
        <v>98</v>
      </c>
      <c r="C64" s="7" t="s">
        <v>23</v>
      </c>
      <c r="D64" s="4" t="s">
        <v>24</v>
      </c>
      <c r="E64" s="4" t="s">
        <v>24</v>
      </c>
      <c r="F64" s="4" t="s">
        <v>24</v>
      </c>
      <c r="G64" s="4" t="s">
        <v>24</v>
      </c>
      <c r="H64" s="4" t="s">
        <v>24</v>
      </c>
      <c r="I64" s="4" t="s">
        <v>24</v>
      </c>
      <c r="J64" s="4" t="s">
        <v>24</v>
      </c>
      <c r="K64" s="4" t="s">
        <v>24</v>
      </c>
      <c r="L64" s="4" t="s">
        <v>24</v>
      </c>
      <c r="M64" s="4" t="s">
        <v>24</v>
      </c>
      <c r="N64" s="4" t="s">
        <v>24</v>
      </c>
      <c r="O64" s="4" t="s">
        <v>24</v>
      </c>
      <c r="P64" s="4" t="s">
        <v>24</v>
      </c>
      <c r="Q64" s="4" t="s">
        <v>24</v>
      </c>
      <c r="R64" s="4" t="s">
        <v>24</v>
      </c>
      <c r="S64" s="4" t="s">
        <v>24</v>
      </c>
      <c r="T64" s="4" t="s">
        <v>24</v>
      </c>
      <c r="U64" s="4" t="s">
        <v>24</v>
      </c>
      <c r="V64" s="4" t="s">
        <v>24</v>
      </c>
      <c r="W64" s="4" t="s">
        <v>24</v>
      </c>
      <c r="X64" s="4" t="s">
        <v>24</v>
      </c>
      <c r="Y64" s="4" t="s">
        <v>24</v>
      </c>
      <c r="Z64" s="4" t="s">
        <v>24</v>
      </c>
      <c r="AA64" s="4" t="s">
        <v>24</v>
      </c>
      <c r="AB64" s="4" t="s">
        <v>24</v>
      </c>
      <c r="AC64" s="4" t="s">
        <v>24</v>
      </c>
      <c r="AD64" s="4" t="s">
        <v>24</v>
      </c>
      <c r="AE64" s="4" t="s">
        <v>24</v>
      </c>
      <c r="AF64" s="25">
        <f t="shared" si="3"/>
        <v>0</v>
      </c>
      <c r="AG64" s="25">
        <f t="shared" si="4"/>
        <v>0</v>
      </c>
      <c r="AH64" s="25">
        <f t="shared" si="5"/>
        <v>0</v>
      </c>
      <c r="AI64" s="25">
        <f t="shared" si="6"/>
        <v>0</v>
      </c>
      <c r="AJ64" s="25">
        <f t="shared" si="7"/>
        <v>0</v>
      </c>
      <c r="AK64" s="25">
        <f t="shared" si="8"/>
        <v>0</v>
      </c>
      <c r="AL64" s="25">
        <f t="shared" si="9"/>
        <v>0</v>
      </c>
    </row>
    <row r="65" spans="1:47" ht="47.25" hidden="1" x14ac:dyDescent="0.25">
      <c r="A65" s="7" t="s">
        <v>99</v>
      </c>
      <c r="B65" s="125" t="s">
        <v>100</v>
      </c>
      <c r="C65" s="7" t="s">
        <v>23</v>
      </c>
      <c r="D65" s="4" t="s">
        <v>24</v>
      </c>
      <c r="E65" s="4" t="s">
        <v>24</v>
      </c>
      <c r="F65" s="4" t="s">
        <v>24</v>
      </c>
      <c r="G65" s="4" t="s">
        <v>24</v>
      </c>
      <c r="H65" s="4" t="s">
        <v>24</v>
      </c>
      <c r="I65" s="4" t="s">
        <v>24</v>
      </c>
      <c r="J65" s="4" t="s">
        <v>24</v>
      </c>
      <c r="K65" s="4" t="s">
        <v>24</v>
      </c>
      <c r="L65" s="4" t="s">
        <v>24</v>
      </c>
      <c r="M65" s="4" t="s">
        <v>24</v>
      </c>
      <c r="N65" s="4" t="s">
        <v>24</v>
      </c>
      <c r="O65" s="4" t="s">
        <v>24</v>
      </c>
      <c r="P65" s="4" t="s">
        <v>24</v>
      </c>
      <c r="Q65" s="4" t="s">
        <v>24</v>
      </c>
      <c r="R65" s="4" t="s">
        <v>24</v>
      </c>
      <c r="S65" s="4" t="s">
        <v>24</v>
      </c>
      <c r="T65" s="4" t="s">
        <v>24</v>
      </c>
      <c r="U65" s="4" t="s">
        <v>24</v>
      </c>
      <c r="V65" s="4" t="s">
        <v>24</v>
      </c>
      <c r="W65" s="4" t="s">
        <v>24</v>
      </c>
      <c r="X65" s="4" t="s">
        <v>24</v>
      </c>
      <c r="Y65" s="4" t="s">
        <v>24</v>
      </c>
      <c r="Z65" s="4" t="s">
        <v>24</v>
      </c>
      <c r="AA65" s="4" t="s">
        <v>24</v>
      </c>
      <c r="AB65" s="4" t="s">
        <v>24</v>
      </c>
      <c r="AC65" s="4" t="s">
        <v>24</v>
      </c>
      <c r="AD65" s="4" t="s">
        <v>24</v>
      </c>
      <c r="AE65" s="4" t="s">
        <v>24</v>
      </c>
      <c r="AF65" s="25">
        <f t="shared" si="3"/>
        <v>0</v>
      </c>
      <c r="AG65" s="25">
        <f t="shared" si="4"/>
        <v>0</v>
      </c>
      <c r="AH65" s="25">
        <f t="shared" si="5"/>
        <v>0</v>
      </c>
      <c r="AI65" s="25">
        <f t="shared" si="6"/>
        <v>0</v>
      </c>
      <c r="AJ65" s="25">
        <f t="shared" si="7"/>
        <v>0</v>
      </c>
      <c r="AK65" s="25">
        <f t="shared" si="8"/>
        <v>0</v>
      </c>
      <c r="AL65" s="25">
        <f t="shared" si="9"/>
        <v>0</v>
      </c>
    </row>
    <row r="66" spans="1:47" ht="47.25" hidden="1" x14ac:dyDescent="0.25">
      <c r="A66" s="7" t="s">
        <v>101</v>
      </c>
      <c r="B66" s="125" t="s">
        <v>102</v>
      </c>
      <c r="C66" s="7" t="s">
        <v>23</v>
      </c>
      <c r="D66" s="4" t="s">
        <v>24</v>
      </c>
      <c r="E66" s="4" t="s">
        <v>24</v>
      </c>
      <c r="F66" s="4" t="s">
        <v>24</v>
      </c>
      <c r="G66" s="4" t="s">
        <v>24</v>
      </c>
      <c r="H66" s="4" t="s">
        <v>24</v>
      </c>
      <c r="I66" s="4" t="s">
        <v>24</v>
      </c>
      <c r="J66" s="4" t="s">
        <v>24</v>
      </c>
      <c r="K66" s="4" t="s">
        <v>24</v>
      </c>
      <c r="L66" s="4" t="s">
        <v>24</v>
      </c>
      <c r="M66" s="4" t="s">
        <v>24</v>
      </c>
      <c r="N66" s="4" t="s">
        <v>24</v>
      </c>
      <c r="O66" s="4" t="s">
        <v>24</v>
      </c>
      <c r="P66" s="4" t="s">
        <v>24</v>
      </c>
      <c r="Q66" s="4" t="s">
        <v>24</v>
      </c>
      <c r="R66" s="4" t="s">
        <v>24</v>
      </c>
      <c r="S66" s="4" t="s">
        <v>24</v>
      </c>
      <c r="T66" s="4" t="s">
        <v>24</v>
      </c>
      <c r="U66" s="4" t="s">
        <v>24</v>
      </c>
      <c r="V66" s="4" t="s">
        <v>24</v>
      </c>
      <c r="W66" s="4" t="s">
        <v>24</v>
      </c>
      <c r="X66" s="4" t="s">
        <v>24</v>
      </c>
      <c r="Y66" s="4" t="s">
        <v>24</v>
      </c>
      <c r="Z66" s="4" t="s">
        <v>24</v>
      </c>
      <c r="AA66" s="4" t="s">
        <v>24</v>
      </c>
      <c r="AB66" s="4" t="s">
        <v>24</v>
      </c>
      <c r="AC66" s="4" t="s">
        <v>24</v>
      </c>
      <c r="AD66" s="4" t="s">
        <v>24</v>
      </c>
      <c r="AE66" s="4" t="s">
        <v>24</v>
      </c>
      <c r="AF66" s="25">
        <f t="shared" si="3"/>
        <v>0</v>
      </c>
      <c r="AG66" s="25">
        <f t="shared" si="4"/>
        <v>0</v>
      </c>
      <c r="AH66" s="25">
        <f t="shared" si="5"/>
        <v>0</v>
      </c>
      <c r="AI66" s="25">
        <f t="shared" si="6"/>
        <v>0</v>
      </c>
      <c r="AJ66" s="25">
        <f t="shared" si="7"/>
        <v>0</v>
      </c>
      <c r="AK66" s="25">
        <f t="shared" si="8"/>
        <v>0</v>
      </c>
      <c r="AL66" s="25">
        <f t="shared" si="9"/>
        <v>0</v>
      </c>
    </row>
    <row r="67" spans="1:47" ht="47.25" hidden="1" x14ac:dyDescent="0.25">
      <c r="A67" s="7" t="s">
        <v>103</v>
      </c>
      <c r="B67" s="125" t="s">
        <v>104</v>
      </c>
      <c r="C67" s="7" t="s">
        <v>23</v>
      </c>
      <c r="D67" s="4" t="s">
        <v>24</v>
      </c>
      <c r="E67" s="4" t="s">
        <v>24</v>
      </c>
      <c r="F67" s="4" t="s">
        <v>24</v>
      </c>
      <c r="G67" s="4" t="s">
        <v>24</v>
      </c>
      <c r="H67" s="4" t="s">
        <v>24</v>
      </c>
      <c r="I67" s="4" t="s">
        <v>24</v>
      </c>
      <c r="J67" s="4" t="s">
        <v>24</v>
      </c>
      <c r="K67" s="4" t="s">
        <v>24</v>
      </c>
      <c r="L67" s="4" t="s">
        <v>24</v>
      </c>
      <c r="M67" s="4" t="s">
        <v>24</v>
      </c>
      <c r="N67" s="4" t="s">
        <v>24</v>
      </c>
      <c r="O67" s="4" t="s">
        <v>24</v>
      </c>
      <c r="P67" s="4" t="s">
        <v>24</v>
      </c>
      <c r="Q67" s="4" t="s">
        <v>24</v>
      </c>
      <c r="R67" s="4" t="s">
        <v>24</v>
      </c>
      <c r="S67" s="4" t="s">
        <v>24</v>
      </c>
      <c r="T67" s="4" t="s">
        <v>24</v>
      </c>
      <c r="U67" s="4" t="s">
        <v>24</v>
      </c>
      <c r="V67" s="4" t="s">
        <v>24</v>
      </c>
      <c r="W67" s="4" t="s">
        <v>24</v>
      </c>
      <c r="X67" s="4" t="s">
        <v>24</v>
      </c>
      <c r="Y67" s="4" t="s">
        <v>24</v>
      </c>
      <c r="Z67" s="4" t="s">
        <v>24</v>
      </c>
      <c r="AA67" s="4" t="s">
        <v>24</v>
      </c>
      <c r="AB67" s="4" t="s">
        <v>24</v>
      </c>
      <c r="AC67" s="4" t="s">
        <v>24</v>
      </c>
      <c r="AD67" s="4" t="s">
        <v>24</v>
      </c>
      <c r="AE67" s="4" t="s">
        <v>24</v>
      </c>
      <c r="AF67" s="25">
        <f t="shared" si="3"/>
        <v>0</v>
      </c>
      <c r="AG67" s="25">
        <f t="shared" si="4"/>
        <v>0</v>
      </c>
      <c r="AH67" s="25">
        <f t="shared" si="5"/>
        <v>0</v>
      </c>
      <c r="AI67" s="25">
        <f t="shared" si="6"/>
        <v>0</v>
      </c>
      <c r="AJ67" s="25">
        <f t="shared" si="7"/>
        <v>0</v>
      </c>
      <c r="AK67" s="25">
        <f t="shared" si="8"/>
        <v>0</v>
      </c>
      <c r="AL67" s="25">
        <f t="shared" si="9"/>
        <v>0</v>
      </c>
    </row>
    <row r="68" spans="1:47" ht="47.25" hidden="1" x14ac:dyDescent="0.25">
      <c r="A68" s="7" t="s">
        <v>105</v>
      </c>
      <c r="B68" s="125" t="s">
        <v>106</v>
      </c>
      <c r="C68" s="7" t="s">
        <v>23</v>
      </c>
      <c r="D68" s="4" t="s">
        <v>24</v>
      </c>
      <c r="E68" s="4" t="s">
        <v>24</v>
      </c>
      <c r="F68" s="4" t="s">
        <v>24</v>
      </c>
      <c r="G68" s="4" t="s">
        <v>24</v>
      </c>
      <c r="H68" s="4" t="s">
        <v>24</v>
      </c>
      <c r="I68" s="4" t="s">
        <v>24</v>
      </c>
      <c r="J68" s="4" t="s">
        <v>24</v>
      </c>
      <c r="K68" s="4" t="s">
        <v>24</v>
      </c>
      <c r="L68" s="4" t="s">
        <v>24</v>
      </c>
      <c r="M68" s="4" t="s">
        <v>24</v>
      </c>
      <c r="N68" s="4" t="s">
        <v>24</v>
      </c>
      <c r="O68" s="4" t="s">
        <v>24</v>
      </c>
      <c r="P68" s="4" t="s">
        <v>24</v>
      </c>
      <c r="Q68" s="4" t="s">
        <v>24</v>
      </c>
      <c r="R68" s="4" t="s">
        <v>24</v>
      </c>
      <c r="S68" s="4" t="s">
        <v>24</v>
      </c>
      <c r="T68" s="4" t="s">
        <v>24</v>
      </c>
      <c r="U68" s="4" t="s">
        <v>24</v>
      </c>
      <c r="V68" s="4" t="s">
        <v>24</v>
      </c>
      <c r="W68" s="4" t="s">
        <v>24</v>
      </c>
      <c r="X68" s="4" t="s">
        <v>24</v>
      </c>
      <c r="Y68" s="4" t="s">
        <v>24</v>
      </c>
      <c r="Z68" s="4" t="s">
        <v>24</v>
      </c>
      <c r="AA68" s="4" t="s">
        <v>24</v>
      </c>
      <c r="AB68" s="4" t="s">
        <v>24</v>
      </c>
      <c r="AC68" s="4" t="s">
        <v>24</v>
      </c>
      <c r="AD68" s="4" t="s">
        <v>24</v>
      </c>
      <c r="AE68" s="4" t="s">
        <v>24</v>
      </c>
      <c r="AF68" s="25">
        <f t="shared" si="3"/>
        <v>0</v>
      </c>
      <c r="AG68" s="25">
        <f t="shared" si="4"/>
        <v>0</v>
      </c>
      <c r="AH68" s="25">
        <f t="shared" si="5"/>
        <v>0</v>
      </c>
      <c r="AI68" s="25">
        <f t="shared" si="6"/>
        <v>0</v>
      </c>
      <c r="AJ68" s="25">
        <f t="shared" si="7"/>
        <v>0</v>
      </c>
      <c r="AK68" s="25">
        <f t="shared" si="8"/>
        <v>0</v>
      </c>
      <c r="AL68" s="25">
        <f t="shared" si="9"/>
        <v>0</v>
      </c>
    </row>
    <row r="69" spans="1:47" ht="47.25" hidden="1" x14ac:dyDescent="0.25">
      <c r="A69" s="7" t="s">
        <v>107</v>
      </c>
      <c r="B69" s="125" t="s">
        <v>108</v>
      </c>
      <c r="C69" s="7" t="s">
        <v>23</v>
      </c>
      <c r="D69" s="4" t="s">
        <v>24</v>
      </c>
      <c r="E69" s="4" t="s">
        <v>24</v>
      </c>
      <c r="F69" s="4" t="s">
        <v>24</v>
      </c>
      <c r="G69" s="4" t="s">
        <v>24</v>
      </c>
      <c r="H69" s="4" t="s">
        <v>24</v>
      </c>
      <c r="I69" s="4" t="s">
        <v>24</v>
      </c>
      <c r="J69" s="4" t="s">
        <v>24</v>
      </c>
      <c r="K69" s="4" t="s">
        <v>24</v>
      </c>
      <c r="L69" s="4" t="s">
        <v>24</v>
      </c>
      <c r="M69" s="4" t="s">
        <v>24</v>
      </c>
      <c r="N69" s="4" t="s">
        <v>24</v>
      </c>
      <c r="O69" s="4" t="s">
        <v>24</v>
      </c>
      <c r="P69" s="4" t="s">
        <v>24</v>
      </c>
      <c r="Q69" s="4" t="s">
        <v>24</v>
      </c>
      <c r="R69" s="4" t="s">
        <v>24</v>
      </c>
      <c r="S69" s="4" t="s">
        <v>24</v>
      </c>
      <c r="T69" s="4" t="s">
        <v>24</v>
      </c>
      <c r="U69" s="4" t="s">
        <v>24</v>
      </c>
      <c r="V69" s="4" t="s">
        <v>24</v>
      </c>
      <c r="W69" s="4" t="s">
        <v>24</v>
      </c>
      <c r="X69" s="4" t="s">
        <v>24</v>
      </c>
      <c r="Y69" s="4" t="s">
        <v>24</v>
      </c>
      <c r="Z69" s="4" t="s">
        <v>24</v>
      </c>
      <c r="AA69" s="4" t="s">
        <v>24</v>
      </c>
      <c r="AB69" s="4" t="s">
        <v>24</v>
      </c>
      <c r="AC69" s="4" t="s">
        <v>24</v>
      </c>
      <c r="AD69" s="4" t="s">
        <v>24</v>
      </c>
      <c r="AE69" s="4" t="s">
        <v>24</v>
      </c>
      <c r="AF69" s="25">
        <f t="shared" si="3"/>
        <v>0</v>
      </c>
      <c r="AG69" s="25">
        <f t="shared" si="4"/>
        <v>0</v>
      </c>
      <c r="AH69" s="25">
        <f t="shared" si="5"/>
        <v>0</v>
      </c>
      <c r="AI69" s="25">
        <f t="shared" si="6"/>
        <v>0</v>
      </c>
      <c r="AJ69" s="25">
        <f t="shared" si="7"/>
        <v>0</v>
      </c>
      <c r="AK69" s="25">
        <f t="shared" si="8"/>
        <v>0</v>
      </c>
      <c r="AL69" s="25">
        <f t="shared" si="9"/>
        <v>0</v>
      </c>
    </row>
    <row r="70" spans="1:47" ht="63" hidden="1" x14ac:dyDescent="0.25">
      <c r="A70" s="7" t="s">
        <v>109</v>
      </c>
      <c r="B70" s="125" t="s">
        <v>110</v>
      </c>
      <c r="C70" s="7" t="s">
        <v>23</v>
      </c>
      <c r="D70" s="4" t="s">
        <v>24</v>
      </c>
      <c r="E70" s="4" t="s">
        <v>24</v>
      </c>
      <c r="F70" s="4" t="s">
        <v>24</v>
      </c>
      <c r="G70" s="4" t="s">
        <v>24</v>
      </c>
      <c r="H70" s="4" t="s">
        <v>24</v>
      </c>
      <c r="I70" s="4" t="s">
        <v>24</v>
      </c>
      <c r="J70" s="4" t="s">
        <v>24</v>
      </c>
      <c r="K70" s="4" t="s">
        <v>24</v>
      </c>
      <c r="L70" s="4" t="s">
        <v>24</v>
      </c>
      <c r="M70" s="4" t="s">
        <v>24</v>
      </c>
      <c r="N70" s="4" t="s">
        <v>24</v>
      </c>
      <c r="O70" s="4" t="s">
        <v>24</v>
      </c>
      <c r="P70" s="4" t="s">
        <v>24</v>
      </c>
      <c r="Q70" s="4" t="s">
        <v>24</v>
      </c>
      <c r="R70" s="4" t="s">
        <v>24</v>
      </c>
      <c r="S70" s="4" t="s">
        <v>24</v>
      </c>
      <c r="T70" s="4" t="s">
        <v>24</v>
      </c>
      <c r="U70" s="4" t="s">
        <v>24</v>
      </c>
      <c r="V70" s="4" t="s">
        <v>24</v>
      </c>
      <c r="W70" s="4" t="s">
        <v>24</v>
      </c>
      <c r="X70" s="4" t="s">
        <v>24</v>
      </c>
      <c r="Y70" s="4" t="s">
        <v>24</v>
      </c>
      <c r="Z70" s="4" t="s">
        <v>24</v>
      </c>
      <c r="AA70" s="4" t="s">
        <v>24</v>
      </c>
      <c r="AB70" s="4" t="s">
        <v>24</v>
      </c>
      <c r="AC70" s="4" t="s">
        <v>24</v>
      </c>
      <c r="AD70" s="4" t="s">
        <v>24</v>
      </c>
      <c r="AE70" s="4" t="s">
        <v>24</v>
      </c>
      <c r="AF70" s="25">
        <f t="shared" si="3"/>
        <v>0</v>
      </c>
      <c r="AG70" s="25">
        <f t="shared" si="4"/>
        <v>0</v>
      </c>
      <c r="AH70" s="25">
        <f t="shared" si="5"/>
        <v>0</v>
      </c>
      <c r="AI70" s="25">
        <f t="shared" si="6"/>
        <v>0</v>
      </c>
      <c r="AJ70" s="25">
        <f t="shared" si="7"/>
        <v>0</v>
      </c>
      <c r="AK70" s="25">
        <f t="shared" si="8"/>
        <v>0</v>
      </c>
      <c r="AL70" s="25">
        <f t="shared" si="9"/>
        <v>0</v>
      </c>
    </row>
    <row r="71" spans="1:47" ht="63" hidden="1" x14ac:dyDescent="0.25">
      <c r="A71" s="7" t="s">
        <v>111</v>
      </c>
      <c r="B71" s="125" t="s">
        <v>112</v>
      </c>
      <c r="C71" s="7" t="s">
        <v>23</v>
      </c>
      <c r="D71" s="4" t="s">
        <v>24</v>
      </c>
      <c r="E71" s="4" t="s">
        <v>24</v>
      </c>
      <c r="F71" s="4" t="s">
        <v>24</v>
      </c>
      <c r="G71" s="4" t="s">
        <v>24</v>
      </c>
      <c r="H71" s="4" t="s">
        <v>24</v>
      </c>
      <c r="I71" s="4" t="s">
        <v>24</v>
      </c>
      <c r="J71" s="4" t="s">
        <v>24</v>
      </c>
      <c r="K71" s="4" t="s">
        <v>24</v>
      </c>
      <c r="L71" s="4" t="s">
        <v>24</v>
      </c>
      <c r="M71" s="4" t="s">
        <v>24</v>
      </c>
      <c r="N71" s="4" t="s">
        <v>24</v>
      </c>
      <c r="O71" s="4" t="s">
        <v>24</v>
      </c>
      <c r="P71" s="4" t="s">
        <v>24</v>
      </c>
      <c r="Q71" s="4" t="s">
        <v>24</v>
      </c>
      <c r="R71" s="4" t="s">
        <v>24</v>
      </c>
      <c r="S71" s="4" t="s">
        <v>24</v>
      </c>
      <c r="T71" s="4" t="s">
        <v>24</v>
      </c>
      <c r="U71" s="4" t="s">
        <v>24</v>
      </c>
      <c r="V71" s="4" t="s">
        <v>24</v>
      </c>
      <c r="W71" s="4" t="s">
        <v>24</v>
      </c>
      <c r="X71" s="4" t="s">
        <v>24</v>
      </c>
      <c r="Y71" s="4" t="s">
        <v>24</v>
      </c>
      <c r="Z71" s="4" t="s">
        <v>24</v>
      </c>
      <c r="AA71" s="4" t="s">
        <v>24</v>
      </c>
      <c r="AB71" s="4" t="s">
        <v>24</v>
      </c>
      <c r="AC71" s="4" t="s">
        <v>24</v>
      </c>
      <c r="AD71" s="4" t="s">
        <v>24</v>
      </c>
      <c r="AE71" s="4" t="s">
        <v>24</v>
      </c>
      <c r="AF71" s="25">
        <f t="shared" si="3"/>
        <v>0</v>
      </c>
      <c r="AG71" s="25">
        <f t="shared" si="4"/>
        <v>0</v>
      </c>
      <c r="AH71" s="25">
        <f t="shared" si="5"/>
        <v>0</v>
      </c>
      <c r="AI71" s="25">
        <f t="shared" si="6"/>
        <v>0</v>
      </c>
      <c r="AJ71" s="25">
        <f t="shared" si="7"/>
        <v>0</v>
      </c>
      <c r="AK71" s="25">
        <f t="shared" si="8"/>
        <v>0</v>
      </c>
      <c r="AL71" s="25">
        <f t="shared" si="9"/>
        <v>0</v>
      </c>
    </row>
    <row r="72" spans="1:47" ht="63" hidden="1" x14ac:dyDescent="0.25">
      <c r="A72" s="7" t="s">
        <v>113</v>
      </c>
      <c r="B72" s="125" t="s">
        <v>114</v>
      </c>
      <c r="C72" s="7" t="s">
        <v>23</v>
      </c>
      <c r="D72" s="4" t="s">
        <v>24</v>
      </c>
      <c r="E72" s="4" t="s">
        <v>24</v>
      </c>
      <c r="F72" s="4" t="s">
        <v>24</v>
      </c>
      <c r="G72" s="4" t="s">
        <v>24</v>
      </c>
      <c r="H72" s="4" t="s">
        <v>24</v>
      </c>
      <c r="I72" s="4" t="s">
        <v>24</v>
      </c>
      <c r="J72" s="4" t="s">
        <v>24</v>
      </c>
      <c r="K72" s="4" t="s">
        <v>24</v>
      </c>
      <c r="L72" s="4" t="s">
        <v>24</v>
      </c>
      <c r="M72" s="4" t="s">
        <v>24</v>
      </c>
      <c r="N72" s="4" t="s">
        <v>24</v>
      </c>
      <c r="O72" s="4" t="s">
        <v>24</v>
      </c>
      <c r="P72" s="4" t="s">
        <v>24</v>
      </c>
      <c r="Q72" s="4" t="s">
        <v>24</v>
      </c>
      <c r="R72" s="4" t="s">
        <v>24</v>
      </c>
      <c r="S72" s="4" t="s">
        <v>24</v>
      </c>
      <c r="T72" s="4" t="s">
        <v>24</v>
      </c>
      <c r="U72" s="4" t="s">
        <v>24</v>
      </c>
      <c r="V72" s="4" t="s">
        <v>24</v>
      </c>
      <c r="W72" s="4" t="s">
        <v>24</v>
      </c>
      <c r="X72" s="4" t="s">
        <v>24</v>
      </c>
      <c r="Y72" s="4" t="s">
        <v>24</v>
      </c>
      <c r="Z72" s="4" t="s">
        <v>24</v>
      </c>
      <c r="AA72" s="4" t="s">
        <v>24</v>
      </c>
      <c r="AB72" s="4" t="s">
        <v>24</v>
      </c>
      <c r="AC72" s="4" t="s">
        <v>24</v>
      </c>
      <c r="AD72" s="4" t="s">
        <v>24</v>
      </c>
      <c r="AE72" s="4" t="s">
        <v>24</v>
      </c>
      <c r="AF72" s="25">
        <f t="shared" si="3"/>
        <v>0</v>
      </c>
      <c r="AG72" s="25">
        <f t="shared" si="4"/>
        <v>0</v>
      </c>
      <c r="AH72" s="25">
        <f t="shared" si="5"/>
        <v>0</v>
      </c>
      <c r="AI72" s="25">
        <f t="shared" si="6"/>
        <v>0</v>
      </c>
      <c r="AJ72" s="25">
        <f t="shared" si="7"/>
        <v>0</v>
      </c>
      <c r="AK72" s="25">
        <f t="shared" si="8"/>
        <v>0</v>
      </c>
      <c r="AL72" s="25">
        <f t="shared" si="9"/>
        <v>0</v>
      </c>
    </row>
    <row r="73" spans="1:47" ht="63" hidden="1" x14ac:dyDescent="0.25">
      <c r="A73" s="7" t="s">
        <v>115</v>
      </c>
      <c r="B73" s="125" t="s">
        <v>116</v>
      </c>
      <c r="C73" s="7" t="s">
        <v>23</v>
      </c>
      <c r="D73" s="4" t="s">
        <v>24</v>
      </c>
      <c r="E73" s="4" t="s">
        <v>24</v>
      </c>
      <c r="F73" s="4" t="s">
        <v>24</v>
      </c>
      <c r="G73" s="4" t="s">
        <v>24</v>
      </c>
      <c r="H73" s="4" t="s">
        <v>24</v>
      </c>
      <c r="I73" s="4" t="s">
        <v>24</v>
      </c>
      <c r="J73" s="4" t="s">
        <v>24</v>
      </c>
      <c r="K73" s="4" t="s">
        <v>24</v>
      </c>
      <c r="L73" s="4" t="s">
        <v>24</v>
      </c>
      <c r="M73" s="4" t="s">
        <v>24</v>
      </c>
      <c r="N73" s="4" t="s">
        <v>24</v>
      </c>
      <c r="O73" s="4" t="s">
        <v>24</v>
      </c>
      <c r="P73" s="4" t="s">
        <v>24</v>
      </c>
      <c r="Q73" s="4" t="s">
        <v>24</v>
      </c>
      <c r="R73" s="4" t="s">
        <v>24</v>
      </c>
      <c r="S73" s="4" t="s">
        <v>24</v>
      </c>
      <c r="T73" s="4" t="s">
        <v>24</v>
      </c>
      <c r="U73" s="4" t="s">
        <v>24</v>
      </c>
      <c r="V73" s="4" t="s">
        <v>24</v>
      </c>
      <c r="W73" s="4" t="s">
        <v>24</v>
      </c>
      <c r="X73" s="4" t="s">
        <v>24</v>
      </c>
      <c r="Y73" s="4" t="s">
        <v>24</v>
      </c>
      <c r="Z73" s="4" t="s">
        <v>24</v>
      </c>
      <c r="AA73" s="4" t="s">
        <v>24</v>
      </c>
      <c r="AB73" s="4" t="s">
        <v>24</v>
      </c>
      <c r="AC73" s="4" t="s">
        <v>24</v>
      </c>
      <c r="AD73" s="4" t="s">
        <v>24</v>
      </c>
      <c r="AE73" s="4" t="s">
        <v>24</v>
      </c>
      <c r="AF73" s="25">
        <f t="shared" si="3"/>
        <v>0</v>
      </c>
      <c r="AG73" s="25">
        <f t="shared" si="4"/>
        <v>0</v>
      </c>
      <c r="AH73" s="25">
        <f t="shared" si="5"/>
        <v>0</v>
      </c>
      <c r="AI73" s="25">
        <f t="shared" si="6"/>
        <v>0</v>
      </c>
      <c r="AJ73" s="25">
        <f t="shared" si="7"/>
        <v>0</v>
      </c>
      <c r="AK73" s="25">
        <f t="shared" si="8"/>
        <v>0</v>
      </c>
      <c r="AL73" s="25">
        <f t="shared" si="9"/>
        <v>0</v>
      </c>
    </row>
    <row r="74" spans="1:47" ht="63" hidden="1" x14ac:dyDescent="0.25">
      <c r="A74" s="7" t="s">
        <v>117</v>
      </c>
      <c r="B74" s="125" t="s">
        <v>118</v>
      </c>
      <c r="C74" s="7" t="s">
        <v>23</v>
      </c>
      <c r="D74" s="4" t="s">
        <v>24</v>
      </c>
      <c r="E74" s="4" t="s">
        <v>24</v>
      </c>
      <c r="F74" s="4" t="s">
        <v>24</v>
      </c>
      <c r="G74" s="4" t="s">
        <v>24</v>
      </c>
      <c r="H74" s="4" t="s">
        <v>24</v>
      </c>
      <c r="I74" s="4" t="s">
        <v>24</v>
      </c>
      <c r="J74" s="4" t="s">
        <v>24</v>
      </c>
      <c r="K74" s="4" t="s">
        <v>24</v>
      </c>
      <c r="L74" s="4" t="s">
        <v>24</v>
      </c>
      <c r="M74" s="4" t="s">
        <v>24</v>
      </c>
      <c r="N74" s="4" t="s">
        <v>24</v>
      </c>
      <c r="O74" s="4" t="s">
        <v>24</v>
      </c>
      <c r="P74" s="4" t="s">
        <v>24</v>
      </c>
      <c r="Q74" s="4" t="s">
        <v>24</v>
      </c>
      <c r="R74" s="4" t="s">
        <v>24</v>
      </c>
      <c r="S74" s="4" t="s">
        <v>24</v>
      </c>
      <c r="T74" s="4" t="s">
        <v>24</v>
      </c>
      <c r="U74" s="4" t="s">
        <v>24</v>
      </c>
      <c r="V74" s="4" t="s">
        <v>24</v>
      </c>
      <c r="W74" s="4" t="s">
        <v>24</v>
      </c>
      <c r="X74" s="4" t="s">
        <v>24</v>
      </c>
      <c r="Y74" s="4" t="s">
        <v>24</v>
      </c>
      <c r="Z74" s="4" t="s">
        <v>24</v>
      </c>
      <c r="AA74" s="4" t="s">
        <v>24</v>
      </c>
      <c r="AB74" s="4" t="s">
        <v>24</v>
      </c>
      <c r="AC74" s="4" t="s">
        <v>24</v>
      </c>
      <c r="AD74" s="4" t="s">
        <v>24</v>
      </c>
      <c r="AE74" s="4" t="s">
        <v>24</v>
      </c>
      <c r="AF74" s="25">
        <f t="shared" si="3"/>
        <v>0</v>
      </c>
      <c r="AG74" s="25">
        <f t="shared" si="4"/>
        <v>0</v>
      </c>
      <c r="AH74" s="25">
        <f t="shared" si="5"/>
        <v>0</v>
      </c>
      <c r="AI74" s="25">
        <f t="shared" si="6"/>
        <v>0</v>
      </c>
      <c r="AJ74" s="25">
        <f t="shared" si="7"/>
        <v>0</v>
      </c>
      <c r="AK74" s="25">
        <f t="shared" si="8"/>
        <v>0</v>
      </c>
      <c r="AL74" s="25">
        <f t="shared" si="9"/>
        <v>0</v>
      </c>
    </row>
    <row r="75" spans="1:47" ht="47.25" hidden="1" x14ac:dyDescent="0.25">
      <c r="A75" s="7" t="s">
        <v>119</v>
      </c>
      <c r="B75" s="125" t="s">
        <v>120</v>
      </c>
      <c r="C75" s="7" t="s">
        <v>23</v>
      </c>
      <c r="D75" s="4" t="s">
        <v>24</v>
      </c>
      <c r="E75" s="4" t="s">
        <v>24</v>
      </c>
      <c r="F75" s="4" t="s">
        <v>24</v>
      </c>
      <c r="G75" s="4" t="s">
        <v>24</v>
      </c>
      <c r="H75" s="4" t="s">
        <v>24</v>
      </c>
      <c r="I75" s="4" t="s">
        <v>24</v>
      </c>
      <c r="J75" s="4" t="s">
        <v>24</v>
      </c>
      <c r="K75" s="4" t="s">
        <v>24</v>
      </c>
      <c r="L75" s="4" t="s">
        <v>24</v>
      </c>
      <c r="M75" s="4" t="s">
        <v>24</v>
      </c>
      <c r="N75" s="4" t="s">
        <v>24</v>
      </c>
      <c r="O75" s="4" t="s">
        <v>24</v>
      </c>
      <c r="P75" s="4" t="s">
        <v>24</v>
      </c>
      <c r="Q75" s="4" t="s">
        <v>24</v>
      </c>
      <c r="R75" s="4" t="s">
        <v>24</v>
      </c>
      <c r="S75" s="4" t="s">
        <v>24</v>
      </c>
      <c r="T75" s="4" t="s">
        <v>24</v>
      </c>
      <c r="U75" s="4" t="s">
        <v>24</v>
      </c>
      <c r="V75" s="4" t="s">
        <v>24</v>
      </c>
      <c r="W75" s="4" t="s">
        <v>24</v>
      </c>
      <c r="X75" s="4" t="s">
        <v>24</v>
      </c>
      <c r="Y75" s="4" t="s">
        <v>24</v>
      </c>
      <c r="Z75" s="4" t="s">
        <v>24</v>
      </c>
      <c r="AA75" s="4" t="s">
        <v>24</v>
      </c>
      <c r="AB75" s="4" t="s">
        <v>24</v>
      </c>
      <c r="AC75" s="4" t="s">
        <v>24</v>
      </c>
      <c r="AD75" s="4" t="s">
        <v>24</v>
      </c>
      <c r="AE75" s="4" t="s">
        <v>24</v>
      </c>
      <c r="AF75" s="25">
        <f t="shared" si="3"/>
        <v>0</v>
      </c>
      <c r="AG75" s="25">
        <f t="shared" si="4"/>
        <v>0</v>
      </c>
      <c r="AH75" s="25">
        <f t="shared" si="5"/>
        <v>0</v>
      </c>
      <c r="AI75" s="25">
        <f t="shared" si="6"/>
        <v>0</v>
      </c>
      <c r="AJ75" s="25">
        <f t="shared" si="7"/>
        <v>0</v>
      </c>
      <c r="AK75" s="25">
        <f t="shared" si="8"/>
        <v>0</v>
      </c>
      <c r="AL75" s="25">
        <f t="shared" si="9"/>
        <v>0</v>
      </c>
    </row>
    <row r="76" spans="1:47" ht="63" hidden="1" x14ac:dyDescent="0.25">
      <c r="A76" s="7" t="s">
        <v>121</v>
      </c>
      <c r="B76" s="125" t="s">
        <v>122</v>
      </c>
      <c r="C76" s="7" t="s">
        <v>23</v>
      </c>
      <c r="D76" s="4" t="s">
        <v>24</v>
      </c>
      <c r="E76" s="4" t="s">
        <v>24</v>
      </c>
      <c r="F76" s="4" t="s">
        <v>24</v>
      </c>
      <c r="G76" s="4" t="s">
        <v>24</v>
      </c>
      <c r="H76" s="4" t="s">
        <v>24</v>
      </c>
      <c r="I76" s="4" t="s">
        <v>24</v>
      </c>
      <c r="J76" s="4" t="s">
        <v>24</v>
      </c>
      <c r="K76" s="4" t="s">
        <v>24</v>
      </c>
      <c r="L76" s="4" t="s">
        <v>24</v>
      </c>
      <c r="M76" s="4" t="s">
        <v>24</v>
      </c>
      <c r="N76" s="4" t="s">
        <v>24</v>
      </c>
      <c r="O76" s="4" t="s">
        <v>24</v>
      </c>
      <c r="P76" s="4" t="s">
        <v>24</v>
      </c>
      <c r="Q76" s="4" t="s">
        <v>24</v>
      </c>
      <c r="R76" s="4" t="s">
        <v>24</v>
      </c>
      <c r="S76" s="4" t="s">
        <v>24</v>
      </c>
      <c r="T76" s="4" t="s">
        <v>24</v>
      </c>
      <c r="U76" s="4" t="s">
        <v>24</v>
      </c>
      <c r="V76" s="4" t="s">
        <v>24</v>
      </c>
      <c r="W76" s="4" t="s">
        <v>24</v>
      </c>
      <c r="X76" s="4" t="s">
        <v>24</v>
      </c>
      <c r="Y76" s="4" t="s">
        <v>24</v>
      </c>
      <c r="Z76" s="4" t="s">
        <v>24</v>
      </c>
      <c r="AA76" s="4" t="s">
        <v>24</v>
      </c>
      <c r="AB76" s="4" t="s">
        <v>24</v>
      </c>
      <c r="AC76" s="4" t="s">
        <v>24</v>
      </c>
      <c r="AD76" s="4" t="s">
        <v>24</v>
      </c>
      <c r="AE76" s="4" t="s">
        <v>24</v>
      </c>
      <c r="AF76" s="25">
        <f t="shared" si="3"/>
        <v>0</v>
      </c>
      <c r="AG76" s="25">
        <f t="shared" si="4"/>
        <v>0</v>
      </c>
      <c r="AH76" s="25">
        <f t="shared" si="5"/>
        <v>0</v>
      </c>
      <c r="AI76" s="25">
        <f t="shared" si="6"/>
        <v>0</v>
      </c>
      <c r="AJ76" s="25">
        <f t="shared" si="7"/>
        <v>0</v>
      </c>
      <c r="AK76" s="25">
        <f t="shared" si="8"/>
        <v>0</v>
      </c>
      <c r="AL76" s="25">
        <f t="shared" si="9"/>
        <v>0</v>
      </c>
    </row>
    <row r="77" spans="1:47" ht="94.5" hidden="1" x14ac:dyDescent="0.25">
      <c r="A77" s="7" t="s">
        <v>123</v>
      </c>
      <c r="B77" s="125" t="s">
        <v>124</v>
      </c>
      <c r="C77" s="7" t="s">
        <v>23</v>
      </c>
      <c r="D77" s="4" t="s">
        <v>24</v>
      </c>
      <c r="E77" s="4" t="s">
        <v>24</v>
      </c>
      <c r="F77" s="4" t="s">
        <v>24</v>
      </c>
      <c r="G77" s="4" t="s">
        <v>24</v>
      </c>
      <c r="H77" s="4" t="s">
        <v>24</v>
      </c>
      <c r="I77" s="4" t="s">
        <v>24</v>
      </c>
      <c r="J77" s="4" t="s">
        <v>24</v>
      </c>
      <c r="K77" s="4" t="s">
        <v>24</v>
      </c>
      <c r="L77" s="4" t="s">
        <v>24</v>
      </c>
      <c r="M77" s="4" t="s">
        <v>24</v>
      </c>
      <c r="N77" s="4" t="s">
        <v>24</v>
      </c>
      <c r="O77" s="4" t="s">
        <v>24</v>
      </c>
      <c r="P77" s="4" t="s">
        <v>24</v>
      </c>
      <c r="Q77" s="4" t="s">
        <v>24</v>
      </c>
      <c r="R77" s="4" t="s">
        <v>24</v>
      </c>
      <c r="S77" s="4" t="s">
        <v>24</v>
      </c>
      <c r="T77" s="4" t="s">
        <v>24</v>
      </c>
      <c r="U77" s="4" t="s">
        <v>24</v>
      </c>
      <c r="V77" s="4" t="s">
        <v>24</v>
      </c>
      <c r="W77" s="4" t="s">
        <v>24</v>
      </c>
      <c r="X77" s="4" t="s">
        <v>24</v>
      </c>
      <c r="Y77" s="4" t="s">
        <v>24</v>
      </c>
      <c r="Z77" s="4" t="s">
        <v>24</v>
      </c>
      <c r="AA77" s="4" t="s">
        <v>24</v>
      </c>
      <c r="AB77" s="4" t="s">
        <v>24</v>
      </c>
      <c r="AC77" s="4" t="s">
        <v>24</v>
      </c>
      <c r="AD77" s="4" t="s">
        <v>24</v>
      </c>
      <c r="AE77" s="4" t="s">
        <v>24</v>
      </c>
      <c r="AF77" s="25">
        <f t="shared" si="3"/>
        <v>0</v>
      </c>
      <c r="AG77" s="25">
        <f t="shared" si="4"/>
        <v>0</v>
      </c>
      <c r="AH77" s="25">
        <f t="shared" si="5"/>
        <v>0</v>
      </c>
      <c r="AI77" s="25">
        <f t="shared" si="6"/>
        <v>0</v>
      </c>
      <c r="AJ77" s="25">
        <f t="shared" si="7"/>
        <v>0</v>
      </c>
      <c r="AK77" s="25">
        <f t="shared" si="8"/>
        <v>0</v>
      </c>
      <c r="AL77" s="25">
        <f t="shared" si="9"/>
        <v>0</v>
      </c>
      <c r="AN77" s="121" t="s">
        <v>463</v>
      </c>
    </row>
    <row r="78" spans="1:47" ht="78.75" hidden="1" x14ac:dyDescent="0.25">
      <c r="A78" s="7" t="s">
        <v>125</v>
      </c>
      <c r="B78" s="125" t="s">
        <v>126</v>
      </c>
      <c r="C78" s="7" t="s">
        <v>23</v>
      </c>
      <c r="D78" s="4" t="s">
        <v>24</v>
      </c>
      <c r="E78" s="4" t="s">
        <v>24</v>
      </c>
      <c r="F78" s="4" t="s">
        <v>24</v>
      </c>
      <c r="G78" s="4" t="s">
        <v>24</v>
      </c>
      <c r="H78" s="4" t="s">
        <v>24</v>
      </c>
      <c r="I78" s="4" t="s">
        <v>24</v>
      </c>
      <c r="J78" s="4" t="s">
        <v>24</v>
      </c>
      <c r="K78" s="4" t="s">
        <v>24</v>
      </c>
      <c r="L78" s="4" t="s">
        <v>24</v>
      </c>
      <c r="M78" s="4" t="s">
        <v>24</v>
      </c>
      <c r="N78" s="4" t="s">
        <v>24</v>
      </c>
      <c r="O78" s="4" t="s">
        <v>24</v>
      </c>
      <c r="P78" s="4" t="s">
        <v>24</v>
      </c>
      <c r="Q78" s="4" t="s">
        <v>24</v>
      </c>
      <c r="R78" s="4" t="s">
        <v>24</v>
      </c>
      <c r="S78" s="4" t="s">
        <v>24</v>
      </c>
      <c r="T78" s="4" t="s">
        <v>24</v>
      </c>
      <c r="U78" s="4" t="s">
        <v>24</v>
      </c>
      <c r="V78" s="4" t="s">
        <v>24</v>
      </c>
      <c r="W78" s="4" t="s">
        <v>24</v>
      </c>
      <c r="X78" s="4" t="s">
        <v>24</v>
      </c>
      <c r="Y78" s="4" t="s">
        <v>24</v>
      </c>
      <c r="Z78" s="4" t="s">
        <v>24</v>
      </c>
      <c r="AA78" s="4" t="s">
        <v>24</v>
      </c>
      <c r="AB78" s="4" t="s">
        <v>24</v>
      </c>
      <c r="AC78" s="4" t="s">
        <v>24</v>
      </c>
      <c r="AD78" s="4" t="s">
        <v>24</v>
      </c>
      <c r="AE78" s="4" t="s">
        <v>24</v>
      </c>
      <c r="AF78" s="25">
        <f t="shared" si="3"/>
        <v>0</v>
      </c>
      <c r="AG78" s="25">
        <f t="shared" si="4"/>
        <v>0</v>
      </c>
      <c r="AH78" s="25">
        <f t="shared" si="5"/>
        <v>0</v>
      </c>
      <c r="AI78" s="25">
        <f t="shared" si="6"/>
        <v>0</v>
      </c>
      <c r="AJ78" s="25">
        <f t="shared" si="7"/>
        <v>0</v>
      </c>
      <c r="AK78" s="25">
        <f t="shared" si="8"/>
        <v>0</v>
      </c>
      <c r="AL78" s="25">
        <f t="shared" si="9"/>
        <v>0</v>
      </c>
      <c r="AO78" s="185"/>
      <c r="AP78" s="5"/>
      <c r="AQ78" s="185"/>
      <c r="AR78" s="185"/>
      <c r="AS78" s="185"/>
      <c r="AT78" s="185"/>
      <c r="AU78" s="185"/>
    </row>
    <row r="79" spans="1:47" ht="78.75" hidden="1" x14ac:dyDescent="0.25">
      <c r="A79" s="7" t="s">
        <v>127</v>
      </c>
      <c r="B79" s="125" t="s">
        <v>128</v>
      </c>
      <c r="C79" s="7" t="s">
        <v>23</v>
      </c>
      <c r="D79" s="4" t="s">
        <v>24</v>
      </c>
      <c r="E79" s="4" t="s">
        <v>24</v>
      </c>
      <c r="F79" s="4" t="s">
        <v>24</v>
      </c>
      <c r="G79" s="4" t="s">
        <v>24</v>
      </c>
      <c r="H79" s="4" t="s">
        <v>24</v>
      </c>
      <c r="I79" s="4" t="s">
        <v>24</v>
      </c>
      <c r="J79" s="4" t="s">
        <v>24</v>
      </c>
      <c r="K79" s="4" t="s">
        <v>24</v>
      </c>
      <c r="L79" s="4" t="s">
        <v>24</v>
      </c>
      <c r="M79" s="4" t="s">
        <v>24</v>
      </c>
      <c r="N79" s="4" t="s">
        <v>24</v>
      </c>
      <c r="O79" s="4" t="s">
        <v>24</v>
      </c>
      <c r="P79" s="4" t="s">
        <v>24</v>
      </c>
      <c r="Q79" s="4" t="s">
        <v>24</v>
      </c>
      <c r="R79" s="4" t="s">
        <v>24</v>
      </c>
      <c r="S79" s="4" t="s">
        <v>24</v>
      </c>
      <c r="T79" s="4" t="s">
        <v>24</v>
      </c>
      <c r="U79" s="4" t="s">
        <v>24</v>
      </c>
      <c r="V79" s="4" t="s">
        <v>24</v>
      </c>
      <c r="W79" s="4" t="s">
        <v>24</v>
      </c>
      <c r="X79" s="4" t="s">
        <v>24</v>
      </c>
      <c r="Y79" s="4" t="s">
        <v>24</v>
      </c>
      <c r="Z79" s="4" t="s">
        <v>24</v>
      </c>
      <c r="AA79" s="4" t="s">
        <v>24</v>
      </c>
      <c r="AB79" s="4" t="s">
        <v>24</v>
      </c>
      <c r="AC79" s="4" t="s">
        <v>24</v>
      </c>
      <c r="AD79" s="4" t="s">
        <v>24</v>
      </c>
      <c r="AE79" s="4" t="s">
        <v>24</v>
      </c>
      <c r="AF79" s="25">
        <f t="shared" si="3"/>
        <v>0</v>
      </c>
      <c r="AG79" s="25">
        <f t="shared" si="4"/>
        <v>0</v>
      </c>
      <c r="AH79" s="25">
        <f t="shared" si="5"/>
        <v>0</v>
      </c>
      <c r="AI79" s="25">
        <f t="shared" si="6"/>
        <v>0</v>
      </c>
      <c r="AJ79" s="25">
        <f t="shared" si="7"/>
        <v>0</v>
      </c>
      <c r="AK79" s="25">
        <f t="shared" si="8"/>
        <v>0</v>
      </c>
      <c r="AL79" s="25">
        <f t="shared" si="9"/>
        <v>0</v>
      </c>
      <c r="AO79" s="185"/>
      <c r="AP79" s="5"/>
      <c r="AQ79" s="185"/>
      <c r="AR79" s="185"/>
      <c r="AS79" s="185"/>
      <c r="AT79" s="185"/>
      <c r="AU79" s="185"/>
    </row>
    <row r="80" spans="1:47" ht="47.25" hidden="1" x14ac:dyDescent="0.25">
      <c r="A80" s="7" t="s">
        <v>129</v>
      </c>
      <c r="B80" s="125" t="s">
        <v>130</v>
      </c>
      <c r="C80" s="7" t="s">
        <v>23</v>
      </c>
      <c r="D80" s="4" t="s">
        <v>24</v>
      </c>
      <c r="E80" s="4" t="s">
        <v>24</v>
      </c>
      <c r="F80" s="4" t="s">
        <v>24</v>
      </c>
      <c r="G80" s="4" t="s">
        <v>24</v>
      </c>
      <c r="H80" s="4" t="s">
        <v>24</v>
      </c>
      <c r="I80" s="4" t="s">
        <v>24</v>
      </c>
      <c r="J80" s="4" t="s">
        <v>24</v>
      </c>
      <c r="K80" s="4" t="s">
        <v>24</v>
      </c>
      <c r="L80" s="4" t="s">
        <v>24</v>
      </c>
      <c r="M80" s="4" t="s">
        <v>24</v>
      </c>
      <c r="N80" s="4" t="s">
        <v>24</v>
      </c>
      <c r="O80" s="4" t="s">
        <v>24</v>
      </c>
      <c r="P80" s="4" t="s">
        <v>24</v>
      </c>
      <c r="Q80" s="4" t="s">
        <v>24</v>
      </c>
      <c r="R80" s="4" t="s">
        <v>24</v>
      </c>
      <c r="S80" s="4" t="s">
        <v>24</v>
      </c>
      <c r="T80" s="4" t="s">
        <v>24</v>
      </c>
      <c r="U80" s="4" t="s">
        <v>24</v>
      </c>
      <c r="V80" s="4" t="s">
        <v>24</v>
      </c>
      <c r="W80" s="4" t="s">
        <v>24</v>
      </c>
      <c r="X80" s="4" t="s">
        <v>24</v>
      </c>
      <c r="Y80" s="4" t="s">
        <v>24</v>
      </c>
      <c r="Z80" s="4" t="s">
        <v>24</v>
      </c>
      <c r="AA80" s="4" t="s">
        <v>24</v>
      </c>
      <c r="AB80" s="4" t="s">
        <v>24</v>
      </c>
      <c r="AC80" s="4" t="s">
        <v>24</v>
      </c>
      <c r="AD80" s="4" t="s">
        <v>24</v>
      </c>
      <c r="AE80" s="4" t="s">
        <v>24</v>
      </c>
      <c r="AF80" s="25">
        <f t="shared" si="3"/>
        <v>0</v>
      </c>
      <c r="AG80" s="25">
        <f t="shared" si="4"/>
        <v>0</v>
      </c>
      <c r="AH80" s="25">
        <f t="shared" si="5"/>
        <v>0</v>
      </c>
      <c r="AI80" s="25">
        <f t="shared" si="6"/>
        <v>0</v>
      </c>
      <c r="AJ80" s="25">
        <f t="shared" si="7"/>
        <v>0</v>
      </c>
      <c r="AK80" s="25">
        <f t="shared" si="8"/>
        <v>0</v>
      </c>
      <c r="AL80" s="25">
        <f t="shared" si="9"/>
        <v>0</v>
      </c>
      <c r="AO80" s="185"/>
      <c r="AP80" s="5"/>
      <c r="AQ80" s="185"/>
      <c r="AR80" s="185"/>
      <c r="AS80" s="185"/>
      <c r="AT80" s="185"/>
      <c r="AU80" s="185"/>
    </row>
    <row r="81" spans="1:47" ht="63" hidden="1" x14ac:dyDescent="0.25">
      <c r="A81" s="7" t="s">
        <v>131</v>
      </c>
      <c r="B81" s="125" t="s">
        <v>132</v>
      </c>
      <c r="C81" s="7" t="s">
        <v>23</v>
      </c>
      <c r="D81" s="4" t="s">
        <v>24</v>
      </c>
      <c r="E81" s="4" t="s">
        <v>24</v>
      </c>
      <c r="F81" s="4" t="s">
        <v>24</v>
      </c>
      <c r="G81" s="4" t="s">
        <v>24</v>
      </c>
      <c r="H81" s="4" t="s">
        <v>24</v>
      </c>
      <c r="I81" s="4" t="s">
        <v>24</v>
      </c>
      <c r="J81" s="4" t="s">
        <v>24</v>
      </c>
      <c r="K81" s="4" t="s">
        <v>24</v>
      </c>
      <c r="L81" s="4" t="s">
        <v>24</v>
      </c>
      <c r="M81" s="4" t="s">
        <v>24</v>
      </c>
      <c r="N81" s="4" t="s">
        <v>24</v>
      </c>
      <c r="O81" s="4" t="s">
        <v>24</v>
      </c>
      <c r="P81" s="4" t="s">
        <v>24</v>
      </c>
      <c r="Q81" s="4" t="s">
        <v>24</v>
      </c>
      <c r="R81" s="4" t="s">
        <v>24</v>
      </c>
      <c r="S81" s="4" t="s">
        <v>24</v>
      </c>
      <c r="T81" s="4" t="s">
        <v>24</v>
      </c>
      <c r="U81" s="4" t="s">
        <v>24</v>
      </c>
      <c r="V81" s="4" t="s">
        <v>24</v>
      </c>
      <c r="W81" s="4" t="s">
        <v>24</v>
      </c>
      <c r="X81" s="4" t="s">
        <v>24</v>
      </c>
      <c r="Y81" s="4" t="s">
        <v>24</v>
      </c>
      <c r="Z81" s="4" t="s">
        <v>24</v>
      </c>
      <c r="AA81" s="4" t="s">
        <v>24</v>
      </c>
      <c r="AB81" s="4" t="s">
        <v>24</v>
      </c>
      <c r="AC81" s="4" t="s">
        <v>24</v>
      </c>
      <c r="AD81" s="4" t="s">
        <v>24</v>
      </c>
      <c r="AE81" s="4" t="s">
        <v>24</v>
      </c>
      <c r="AF81" s="25">
        <f t="shared" si="3"/>
        <v>0</v>
      </c>
      <c r="AG81" s="25">
        <f t="shared" si="4"/>
        <v>0</v>
      </c>
      <c r="AH81" s="25">
        <f t="shared" si="5"/>
        <v>0</v>
      </c>
      <c r="AI81" s="25">
        <f t="shared" si="6"/>
        <v>0</v>
      </c>
      <c r="AJ81" s="25">
        <f t="shared" si="7"/>
        <v>0</v>
      </c>
      <c r="AK81" s="25">
        <f t="shared" si="8"/>
        <v>0</v>
      </c>
      <c r="AL81" s="25">
        <f t="shared" si="9"/>
        <v>0</v>
      </c>
      <c r="AO81" s="185"/>
      <c r="AP81" s="5"/>
      <c r="AQ81" s="185"/>
      <c r="AR81" s="185"/>
      <c r="AS81" s="185"/>
      <c r="AT81" s="185"/>
      <c r="AU81" s="185"/>
    </row>
    <row r="82" spans="1:47" ht="31.5" x14ac:dyDescent="0.25">
      <c r="A82" s="7" t="s">
        <v>133</v>
      </c>
      <c r="B82" s="125" t="s">
        <v>134</v>
      </c>
      <c r="C82" s="7" t="s">
        <v>23</v>
      </c>
      <c r="D82" s="4">
        <f t="shared" ref="D82:AE82" si="41">+SUM(D83,D88,D90,D91,D98,D101)</f>
        <v>0</v>
      </c>
      <c r="E82" s="4">
        <f t="shared" si="41"/>
        <v>0</v>
      </c>
      <c r="F82" s="4">
        <f t="shared" si="41"/>
        <v>0</v>
      </c>
      <c r="G82" s="4">
        <f t="shared" si="41"/>
        <v>0</v>
      </c>
      <c r="H82" s="4">
        <f t="shared" si="41"/>
        <v>0</v>
      </c>
      <c r="I82" s="4">
        <f t="shared" si="41"/>
        <v>0</v>
      </c>
      <c r="J82" s="4">
        <f t="shared" si="41"/>
        <v>0</v>
      </c>
      <c r="K82" s="4">
        <f t="shared" si="41"/>
        <v>0</v>
      </c>
      <c r="L82" s="4">
        <f t="shared" si="41"/>
        <v>253.90166667</v>
      </c>
      <c r="M82" s="4">
        <f t="shared" si="41"/>
        <v>0</v>
      </c>
      <c r="N82" s="4">
        <f t="shared" si="41"/>
        <v>0</v>
      </c>
      <c r="O82" s="4">
        <f t="shared" si="41"/>
        <v>0</v>
      </c>
      <c r="P82" s="4">
        <f t="shared" si="41"/>
        <v>0</v>
      </c>
      <c r="Q82" s="4">
        <f t="shared" si="41"/>
        <v>1</v>
      </c>
      <c r="R82" s="4">
        <f t="shared" si="41"/>
        <v>0</v>
      </c>
      <c r="S82" s="4">
        <f t="shared" si="41"/>
        <v>16.550207760000003</v>
      </c>
      <c r="T82" s="4">
        <f t="shared" si="41"/>
        <v>0</v>
      </c>
      <c r="U82" s="4">
        <f t="shared" si="41"/>
        <v>0</v>
      </c>
      <c r="V82" s="4">
        <f t="shared" si="41"/>
        <v>0</v>
      </c>
      <c r="W82" s="4">
        <f t="shared" si="41"/>
        <v>0</v>
      </c>
      <c r="X82" s="4">
        <f t="shared" si="41"/>
        <v>69</v>
      </c>
      <c r="Y82" s="4">
        <f t="shared" si="41"/>
        <v>0</v>
      </c>
      <c r="Z82" s="4">
        <f t="shared" si="41"/>
        <v>101.63940684666669</v>
      </c>
      <c r="AA82" s="4">
        <f t="shared" si="41"/>
        <v>0</v>
      </c>
      <c r="AB82" s="4">
        <f t="shared" si="41"/>
        <v>0</v>
      </c>
      <c r="AC82" s="4">
        <f t="shared" si="41"/>
        <v>0</v>
      </c>
      <c r="AD82" s="4">
        <f t="shared" si="41"/>
        <v>0</v>
      </c>
      <c r="AE82" s="4">
        <f t="shared" si="41"/>
        <v>19</v>
      </c>
      <c r="AF82" s="25">
        <f t="shared" si="3"/>
        <v>0</v>
      </c>
      <c r="AG82" s="25">
        <f t="shared" si="4"/>
        <v>372.09128127666668</v>
      </c>
      <c r="AH82" s="25">
        <f t="shared" si="5"/>
        <v>0</v>
      </c>
      <c r="AI82" s="25">
        <f t="shared" si="6"/>
        <v>0</v>
      </c>
      <c r="AJ82" s="25">
        <f t="shared" si="7"/>
        <v>0</v>
      </c>
      <c r="AK82" s="25">
        <f t="shared" si="8"/>
        <v>0</v>
      </c>
      <c r="AL82" s="25">
        <f t="shared" si="9"/>
        <v>89</v>
      </c>
    </row>
    <row r="83" spans="1:47" ht="31.5" x14ac:dyDescent="0.25">
      <c r="A83" s="8" t="s">
        <v>135</v>
      </c>
      <c r="B83" s="125" t="s">
        <v>136</v>
      </c>
      <c r="C83" s="7" t="s">
        <v>23</v>
      </c>
      <c r="D83" s="4">
        <f>SUM(D84:D87)</f>
        <v>0</v>
      </c>
      <c r="E83" s="4">
        <f t="shared" ref="E83:AE83" si="42">SUM(E84:E87)</f>
        <v>0</v>
      </c>
      <c r="F83" s="4">
        <f t="shared" si="42"/>
        <v>0</v>
      </c>
      <c r="G83" s="4">
        <f t="shared" si="42"/>
        <v>0</v>
      </c>
      <c r="H83" s="4">
        <f t="shared" si="42"/>
        <v>0</v>
      </c>
      <c r="I83" s="4">
        <f t="shared" si="42"/>
        <v>0</v>
      </c>
      <c r="J83" s="4">
        <f t="shared" si="42"/>
        <v>0</v>
      </c>
      <c r="K83" s="4">
        <f t="shared" si="42"/>
        <v>0</v>
      </c>
      <c r="L83" s="4">
        <f t="shared" si="42"/>
        <v>0</v>
      </c>
      <c r="M83" s="4">
        <f t="shared" si="42"/>
        <v>0</v>
      </c>
      <c r="N83" s="4">
        <f t="shared" si="42"/>
        <v>0</v>
      </c>
      <c r="O83" s="4">
        <f t="shared" si="42"/>
        <v>0</v>
      </c>
      <c r="P83" s="4">
        <f t="shared" si="42"/>
        <v>0</v>
      </c>
      <c r="Q83" s="4">
        <f t="shared" si="42"/>
        <v>0</v>
      </c>
      <c r="R83" s="4">
        <f t="shared" si="42"/>
        <v>0</v>
      </c>
      <c r="S83" s="4">
        <f t="shared" si="42"/>
        <v>0</v>
      </c>
      <c r="T83" s="4">
        <f t="shared" si="42"/>
        <v>0</v>
      </c>
      <c r="U83" s="4">
        <f t="shared" si="42"/>
        <v>0</v>
      </c>
      <c r="V83" s="4">
        <f t="shared" si="42"/>
        <v>0</v>
      </c>
      <c r="W83" s="4">
        <f t="shared" si="42"/>
        <v>0</v>
      </c>
      <c r="X83" s="4">
        <f t="shared" si="42"/>
        <v>0</v>
      </c>
      <c r="Y83" s="4">
        <f t="shared" si="42"/>
        <v>0</v>
      </c>
      <c r="Z83" s="4">
        <f t="shared" si="42"/>
        <v>95.699811110000013</v>
      </c>
      <c r="AA83" s="4">
        <f t="shared" si="42"/>
        <v>0</v>
      </c>
      <c r="AB83" s="4">
        <f t="shared" si="42"/>
        <v>0</v>
      </c>
      <c r="AC83" s="4">
        <f t="shared" si="42"/>
        <v>0</v>
      </c>
      <c r="AD83" s="4">
        <f t="shared" si="42"/>
        <v>0</v>
      </c>
      <c r="AE83" s="4">
        <f t="shared" si="42"/>
        <v>11</v>
      </c>
      <c r="AF83" s="25">
        <f>+SUM(D83,K83,R83,Y83)</f>
        <v>0</v>
      </c>
      <c r="AG83" s="25">
        <f t="shared" si="4"/>
        <v>95.699811110000013</v>
      </c>
      <c r="AH83" s="25">
        <f t="shared" si="5"/>
        <v>0</v>
      </c>
      <c r="AI83" s="25">
        <f t="shared" si="6"/>
        <v>0</v>
      </c>
      <c r="AJ83" s="25">
        <f t="shared" si="7"/>
        <v>0</v>
      </c>
      <c r="AK83" s="25">
        <f t="shared" si="8"/>
        <v>0</v>
      </c>
      <c r="AL83" s="25">
        <f t="shared" si="9"/>
        <v>11</v>
      </c>
      <c r="AO83" s="185"/>
      <c r="AP83" s="5"/>
      <c r="AQ83" s="185"/>
      <c r="AR83" s="185"/>
      <c r="AS83" s="185"/>
      <c r="AT83" s="185"/>
      <c r="AU83" s="185"/>
    </row>
    <row r="84" spans="1:47" ht="63" x14ac:dyDescent="0.25">
      <c r="A84" s="120" t="s">
        <v>137</v>
      </c>
      <c r="B84" s="199" t="s">
        <v>450</v>
      </c>
      <c r="C84" s="120" t="s">
        <v>451</v>
      </c>
      <c r="D84" s="162" t="str">
        <f>VLOOKUP($C84,'[1]5'!$C$21:$CE$113,10,0)</f>
        <v>нд</v>
      </c>
      <c r="E84" s="162" t="str">
        <f>VLOOKUP($C84,'[1]5'!$C$21:$CE$113,11,0)</f>
        <v>нд</v>
      </c>
      <c r="F84" s="162" t="str">
        <f>VLOOKUP($C84,'[1]5'!$C$21:$CE$113,12,0)</f>
        <v>нд</v>
      </c>
      <c r="G84" s="162" t="str">
        <f>VLOOKUP($C84,'[1]5'!$C$21:$CE$113,13,0)</f>
        <v>нд</v>
      </c>
      <c r="H84" s="162" t="str">
        <f>VLOOKUP($C84,'[1]5'!$C$21:$CE$113,14,0)</f>
        <v>нд</v>
      </c>
      <c r="I84" s="162" t="str">
        <f>VLOOKUP($C84,'[1]5'!$C$21:$CE$113,15,0)</f>
        <v>нд</v>
      </c>
      <c r="J84" s="162" t="str">
        <f>VLOOKUP($C84,'[1]5'!$C$21:$CE$113,16,0)</f>
        <v>нд</v>
      </c>
      <c r="K84" s="162" t="s">
        <v>24</v>
      </c>
      <c r="L84" s="162" t="s">
        <v>24</v>
      </c>
      <c r="M84" s="162" t="s">
        <v>24</v>
      </c>
      <c r="N84" s="162" t="s">
        <v>24</v>
      </c>
      <c r="O84" s="162" t="s">
        <v>24</v>
      </c>
      <c r="P84" s="162" t="s">
        <v>24</v>
      </c>
      <c r="Q84" s="162" t="s">
        <v>24</v>
      </c>
      <c r="R84" s="162" t="str">
        <f>VLOOKUP($C84,'[1]5'!$C$21:$CE$113,42,0)</f>
        <v>нд</v>
      </c>
      <c r="S84" s="162" t="str">
        <f>VLOOKUP($C84,'[1]5'!$C$21:$CE$113,43,0)</f>
        <v>нд</v>
      </c>
      <c r="T84" s="162" t="str">
        <f>VLOOKUP($C84,'[1]5'!$C$21:$CE$113,44,0)</f>
        <v>нд</v>
      </c>
      <c r="U84" s="162" t="str">
        <f>VLOOKUP($C84,'[1]5'!$C$21:$CE$113,45,0)</f>
        <v>нд</v>
      </c>
      <c r="V84" s="162" t="str">
        <f>VLOOKUP($C84,'[1]5'!$C$21:$CE$113,46,0)</f>
        <v>нд</v>
      </c>
      <c r="W84" s="162" t="str">
        <f>VLOOKUP($C84,'[1]5'!$C$21:$CE$113,47,0)</f>
        <v>нд</v>
      </c>
      <c r="X84" s="162" t="str">
        <f>VLOOKUP($C84,'[1]5'!$C$21:$CE$113,48,0)</f>
        <v>нд</v>
      </c>
      <c r="Y84" s="226" t="s">
        <v>24</v>
      </c>
      <c r="Z84" s="226" t="s">
        <v>24</v>
      </c>
      <c r="AA84" s="226" t="s">
        <v>24</v>
      </c>
      <c r="AB84" s="226" t="s">
        <v>24</v>
      </c>
      <c r="AC84" s="226" t="s">
        <v>24</v>
      </c>
      <c r="AD84" s="226" t="s">
        <v>24</v>
      </c>
      <c r="AE84" s="226" t="s">
        <v>24</v>
      </c>
      <c r="AF84" s="24">
        <f t="shared" ref="AF84:AF87" si="43">+SUM(D84,K84,R84,Y84)</f>
        <v>0</v>
      </c>
      <c r="AG84" s="24">
        <f t="shared" ref="AG84:AG87" si="44">+SUM(E84,L84,S84,Z84)</f>
        <v>0</v>
      </c>
      <c r="AH84" s="24">
        <f t="shared" ref="AH84:AH87" si="45">+SUM(F84,M84,T84,AA84)</f>
        <v>0</v>
      </c>
      <c r="AI84" s="24">
        <f t="shared" ref="AI84:AI87" si="46">+SUM(G84,N84,U84,AB84)</f>
        <v>0</v>
      </c>
      <c r="AJ84" s="24">
        <f t="shared" ref="AJ84:AJ87" si="47">+SUM(H84,O84,V84,AC84)</f>
        <v>0</v>
      </c>
      <c r="AK84" s="24">
        <f t="shared" ref="AK84:AK87" si="48">+SUM(I84,P84,W84,AD84)</f>
        <v>0</v>
      </c>
      <c r="AL84" s="24">
        <f t="shared" ref="AL84:AL87" si="49">+SUM(J84,Q84,X84,AE84)</f>
        <v>0</v>
      </c>
    </row>
    <row r="85" spans="1:47" x14ac:dyDescent="0.25">
      <c r="A85" s="120" t="s">
        <v>138</v>
      </c>
      <c r="B85" s="199" t="s">
        <v>473</v>
      </c>
      <c r="C85" s="120" t="s">
        <v>482</v>
      </c>
      <c r="D85" s="162" t="s">
        <v>24</v>
      </c>
      <c r="E85" s="162" t="s">
        <v>24</v>
      </c>
      <c r="F85" s="162" t="s">
        <v>24</v>
      </c>
      <c r="G85" s="162" t="s">
        <v>24</v>
      </c>
      <c r="H85" s="162" t="s">
        <v>24</v>
      </c>
      <c r="I85" s="162" t="s">
        <v>24</v>
      </c>
      <c r="J85" s="162" t="s">
        <v>24</v>
      </c>
      <c r="K85" s="162" t="s">
        <v>24</v>
      </c>
      <c r="L85" s="162" t="s">
        <v>24</v>
      </c>
      <c r="M85" s="162" t="s">
        <v>24</v>
      </c>
      <c r="N85" s="162" t="s">
        <v>24</v>
      </c>
      <c r="O85" s="162" t="s">
        <v>24</v>
      </c>
      <c r="P85" s="162" t="s">
        <v>24</v>
      </c>
      <c r="Q85" s="162" t="s">
        <v>24</v>
      </c>
      <c r="R85" s="162" t="s">
        <v>24</v>
      </c>
      <c r="S85" s="162" t="s">
        <v>24</v>
      </c>
      <c r="T85" s="162" t="s">
        <v>24</v>
      </c>
      <c r="U85" s="162" t="s">
        <v>24</v>
      </c>
      <c r="V85" s="162" t="s">
        <v>24</v>
      </c>
      <c r="W85" s="162" t="s">
        <v>24</v>
      </c>
      <c r="X85" s="162" t="s">
        <v>24</v>
      </c>
      <c r="Y85" s="226" t="s">
        <v>24</v>
      </c>
      <c r="Z85" s="226">
        <v>9.9898111099999998</v>
      </c>
      <c r="AA85" s="226" t="s">
        <v>24</v>
      </c>
      <c r="AB85" s="226" t="s">
        <v>24</v>
      </c>
      <c r="AC85" s="226" t="s">
        <v>24</v>
      </c>
      <c r="AD85" s="226" t="s">
        <v>24</v>
      </c>
      <c r="AE85" s="225">
        <v>3</v>
      </c>
      <c r="AF85" s="24">
        <f t="shared" si="43"/>
        <v>0</v>
      </c>
      <c r="AG85" s="24">
        <f t="shared" si="44"/>
        <v>9.9898111099999998</v>
      </c>
      <c r="AH85" s="24">
        <f t="shared" si="45"/>
        <v>0</v>
      </c>
      <c r="AI85" s="24">
        <f t="shared" si="46"/>
        <v>0</v>
      </c>
      <c r="AJ85" s="24">
        <f t="shared" si="47"/>
        <v>0</v>
      </c>
      <c r="AK85" s="24">
        <f t="shared" si="48"/>
        <v>0</v>
      </c>
      <c r="AL85" s="24">
        <f t="shared" si="49"/>
        <v>3</v>
      </c>
    </row>
    <row r="86" spans="1:47" x14ac:dyDescent="0.25">
      <c r="A86" s="120" t="s">
        <v>460</v>
      </c>
      <c r="B86" s="199" t="s">
        <v>474</v>
      </c>
      <c r="C86" s="120" t="s">
        <v>483</v>
      </c>
      <c r="D86" s="162" t="s">
        <v>24</v>
      </c>
      <c r="E86" s="162" t="s">
        <v>24</v>
      </c>
      <c r="F86" s="162" t="s">
        <v>24</v>
      </c>
      <c r="G86" s="162" t="s">
        <v>24</v>
      </c>
      <c r="H86" s="162" t="s">
        <v>24</v>
      </c>
      <c r="I86" s="162" t="s">
        <v>24</v>
      </c>
      <c r="J86" s="162" t="s">
        <v>24</v>
      </c>
      <c r="K86" s="162" t="s">
        <v>24</v>
      </c>
      <c r="L86" s="162" t="s">
        <v>24</v>
      </c>
      <c r="M86" s="162" t="s">
        <v>24</v>
      </c>
      <c r="N86" s="162" t="s">
        <v>24</v>
      </c>
      <c r="O86" s="162" t="s">
        <v>24</v>
      </c>
      <c r="P86" s="162" t="s">
        <v>24</v>
      </c>
      <c r="Q86" s="162" t="s">
        <v>24</v>
      </c>
      <c r="R86" s="162" t="s">
        <v>24</v>
      </c>
      <c r="S86" s="162" t="s">
        <v>24</v>
      </c>
      <c r="T86" s="162" t="s">
        <v>24</v>
      </c>
      <c r="U86" s="162" t="s">
        <v>24</v>
      </c>
      <c r="V86" s="162" t="s">
        <v>24</v>
      </c>
      <c r="W86" s="162" t="s">
        <v>24</v>
      </c>
      <c r="X86" s="162" t="s">
        <v>24</v>
      </c>
      <c r="Y86" s="226" t="s">
        <v>24</v>
      </c>
      <c r="Z86" s="226" t="s">
        <v>24</v>
      </c>
      <c r="AA86" s="226" t="s">
        <v>24</v>
      </c>
      <c r="AB86" s="226" t="s">
        <v>24</v>
      </c>
      <c r="AC86" s="226" t="s">
        <v>24</v>
      </c>
      <c r="AD86" s="226" t="s">
        <v>24</v>
      </c>
      <c r="AE86" s="226" t="s">
        <v>24</v>
      </c>
      <c r="AF86" s="24">
        <f t="shared" si="43"/>
        <v>0</v>
      </c>
      <c r="AG86" s="24">
        <f t="shared" si="44"/>
        <v>0</v>
      </c>
      <c r="AH86" s="24">
        <f t="shared" si="45"/>
        <v>0</v>
      </c>
      <c r="AI86" s="24">
        <f t="shared" si="46"/>
        <v>0</v>
      </c>
      <c r="AJ86" s="24">
        <f t="shared" si="47"/>
        <v>0</v>
      </c>
      <c r="AK86" s="24">
        <f t="shared" si="48"/>
        <v>0</v>
      </c>
      <c r="AL86" s="24">
        <f t="shared" si="49"/>
        <v>0</v>
      </c>
    </row>
    <row r="87" spans="1:47" x14ac:dyDescent="0.25">
      <c r="A87" s="120" t="s">
        <v>461</v>
      </c>
      <c r="B87" s="199" t="s">
        <v>498</v>
      </c>
      <c r="C87" s="120" t="s">
        <v>499</v>
      </c>
      <c r="D87" s="162" t="s">
        <v>24</v>
      </c>
      <c r="E87" s="162" t="s">
        <v>24</v>
      </c>
      <c r="F87" s="162" t="s">
        <v>24</v>
      </c>
      <c r="G87" s="162" t="s">
        <v>24</v>
      </c>
      <c r="H87" s="162" t="s">
        <v>24</v>
      </c>
      <c r="I87" s="162" t="s">
        <v>24</v>
      </c>
      <c r="J87" s="162" t="s">
        <v>24</v>
      </c>
      <c r="K87" s="162" t="s">
        <v>24</v>
      </c>
      <c r="L87" s="162" t="s">
        <v>24</v>
      </c>
      <c r="M87" s="162" t="s">
        <v>24</v>
      </c>
      <c r="N87" s="162" t="s">
        <v>24</v>
      </c>
      <c r="O87" s="162" t="s">
        <v>24</v>
      </c>
      <c r="P87" s="162" t="s">
        <v>24</v>
      </c>
      <c r="Q87" s="162" t="s">
        <v>24</v>
      </c>
      <c r="R87" s="162" t="s">
        <v>24</v>
      </c>
      <c r="S87" s="162" t="s">
        <v>24</v>
      </c>
      <c r="T87" s="162" t="s">
        <v>24</v>
      </c>
      <c r="U87" s="162" t="s">
        <v>24</v>
      </c>
      <c r="V87" s="162" t="s">
        <v>24</v>
      </c>
      <c r="W87" s="162" t="s">
        <v>24</v>
      </c>
      <c r="X87" s="162" t="s">
        <v>24</v>
      </c>
      <c r="Y87" s="226" t="s">
        <v>24</v>
      </c>
      <c r="Z87" s="226">
        <v>85.710000000000008</v>
      </c>
      <c r="AA87" s="226" t="s">
        <v>24</v>
      </c>
      <c r="AB87" s="226" t="s">
        <v>24</v>
      </c>
      <c r="AC87" s="226" t="s">
        <v>24</v>
      </c>
      <c r="AD87" s="226" t="s">
        <v>24</v>
      </c>
      <c r="AE87" s="225">
        <v>8</v>
      </c>
      <c r="AF87" s="24">
        <f t="shared" si="43"/>
        <v>0</v>
      </c>
      <c r="AG87" s="24">
        <f t="shared" si="44"/>
        <v>85.710000000000008</v>
      </c>
      <c r="AH87" s="24">
        <f t="shared" si="45"/>
        <v>0</v>
      </c>
      <c r="AI87" s="24">
        <f t="shared" si="46"/>
        <v>0</v>
      </c>
      <c r="AJ87" s="24">
        <f t="shared" si="47"/>
        <v>0</v>
      </c>
      <c r="AK87" s="24">
        <f t="shared" si="48"/>
        <v>0</v>
      </c>
      <c r="AL87" s="24">
        <f t="shared" si="49"/>
        <v>8</v>
      </c>
    </row>
    <row r="88" spans="1:47" ht="31.5" x14ac:dyDescent="0.25">
      <c r="A88" s="8" t="s">
        <v>139</v>
      </c>
      <c r="B88" s="125" t="s">
        <v>140</v>
      </c>
      <c r="C88" s="7" t="s">
        <v>23</v>
      </c>
      <c r="D88" s="4" t="str">
        <f>+D89</f>
        <v>нд</v>
      </c>
      <c r="E88" s="4" t="str">
        <f t="shared" ref="E88:AE88" si="50">+E89</f>
        <v>нд</v>
      </c>
      <c r="F88" s="4" t="str">
        <f t="shared" si="50"/>
        <v>нд</v>
      </c>
      <c r="G88" s="4" t="str">
        <f t="shared" si="50"/>
        <v>нд</v>
      </c>
      <c r="H88" s="4" t="str">
        <f t="shared" si="50"/>
        <v>нд</v>
      </c>
      <c r="I88" s="4" t="str">
        <f t="shared" si="50"/>
        <v>нд</v>
      </c>
      <c r="J88" s="4" t="str">
        <f t="shared" si="50"/>
        <v>нд</v>
      </c>
      <c r="K88" s="4" t="str">
        <f t="shared" si="50"/>
        <v>нд</v>
      </c>
      <c r="L88" s="4">
        <f t="shared" si="50"/>
        <v>253.90166667</v>
      </c>
      <c r="M88" s="4" t="str">
        <f t="shared" si="50"/>
        <v>нд</v>
      </c>
      <c r="N88" s="4" t="str">
        <f t="shared" si="50"/>
        <v>нд</v>
      </c>
      <c r="O88" s="4" t="str">
        <f t="shared" si="50"/>
        <v>нд</v>
      </c>
      <c r="P88" s="4" t="str">
        <f t="shared" si="50"/>
        <v>нд</v>
      </c>
      <c r="Q88" s="4">
        <f t="shared" si="50"/>
        <v>1</v>
      </c>
      <c r="R88" s="4" t="str">
        <f t="shared" si="50"/>
        <v>нд</v>
      </c>
      <c r="S88" s="4" t="str">
        <f t="shared" si="50"/>
        <v>нд</v>
      </c>
      <c r="T88" s="4" t="str">
        <f t="shared" si="50"/>
        <v>нд</v>
      </c>
      <c r="U88" s="4" t="str">
        <f t="shared" si="50"/>
        <v>нд</v>
      </c>
      <c r="V88" s="4" t="str">
        <f t="shared" si="50"/>
        <v>нд</v>
      </c>
      <c r="W88" s="4" t="str">
        <f t="shared" si="50"/>
        <v>нд</v>
      </c>
      <c r="X88" s="4" t="str">
        <f t="shared" si="50"/>
        <v>нд</v>
      </c>
      <c r="Y88" s="4" t="str">
        <f t="shared" si="50"/>
        <v>нд</v>
      </c>
      <c r="Z88" s="4" t="str">
        <f t="shared" si="50"/>
        <v>нд</v>
      </c>
      <c r="AA88" s="4" t="str">
        <f t="shared" si="50"/>
        <v>нд</v>
      </c>
      <c r="AB88" s="4" t="str">
        <f t="shared" si="50"/>
        <v>нд</v>
      </c>
      <c r="AC88" s="4" t="str">
        <f t="shared" si="50"/>
        <v>нд</v>
      </c>
      <c r="AD88" s="4" t="str">
        <f t="shared" si="50"/>
        <v>нд</v>
      </c>
      <c r="AE88" s="4">
        <f t="shared" si="50"/>
        <v>1</v>
      </c>
      <c r="AF88" s="25">
        <f t="shared" si="3"/>
        <v>0</v>
      </c>
      <c r="AG88" s="25">
        <f t="shared" si="4"/>
        <v>253.90166667</v>
      </c>
      <c r="AH88" s="25">
        <f t="shared" si="5"/>
        <v>0</v>
      </c>
      <c r="AI88" s="25">
        <f t="shared" si="6"/>
        <v>0</v>
      </c>
      <c r="AJ88" s="25">
        <f t="shared" si="7"/>
        <v>0</v>
      </c>
      <c r="AK88" s="25">
        <f t="shared" si="8"/>
        <v>0</v>
      </c>
      <c r="AL88" s="25">
        <f t="shared" si="9"/>
        <v>2</v>
      </c>
      <c r="AO88" s="185"/>
      <c r="AP88" s="5"/>
      <c r="AQ88" s="185"/>
      <c r="AR88" s="185"/>
      <c r="AS88" s="185"/>
      <c r="AT88" s="185"/>
      <c r="AU88" s="185"/>
    </row>
    <row r="89" spans="1:47" ht="63" x14ac:dyDescent="0.25">
      <c r="A89" s="196" t="s">
        <v>141</v>
      </c>
      <c r="B89" s="199" t="s">
        <v>142</v>
      </c>
      <c r="C89" s="196" t="s">
        <v>143</v>
      </c>
      <c r="D89" s="162" t="str">
        <f>VLOOKUP($C89,'[1]5'!$C$21:$CE$113,10,0)</f>
        <v>нд</v>
      </c>
      <c r="E89" s="162" t="str">
        <f>VLOOKUP($C89,'[1]5'!$C$21:$CE$113,11,0)</f>
        <v>нд</v>
      </c>
      <c r="F89" s="162" t="str">
        <f>VLOOKUP($C89,'[1]5'!$C$21:$CE$113,12,0)</f>
        <v>нд</v>
      </c>
      <c r="G89" s="162" t="str">
        <f>VLOOKUP($C89,'[1]5'!$C$21:$CE$113,13,0)</f>
        <v>нд</v>
      </c>
      <c r="H89" s="162" t="str">
        <f>VLOOKUP($C89,'[1]5'!$C$21:$CE$113,14,0)</f>
        <v>нд</v>
      </c>
      <c r="I89" s="162" t="str">
        <f>VLOOKUP($C89,'[1]5'!$C$21:$CE$113,15,0)</f>
        <v>нд</v>
      </c>
      <c r="J89" s="162" t="str">
        <f>VLOOKUP($C89,'[1]5'!$C$21:$CE$113,16,0)</f>
        <v>нд</v>
      </c>
      <c r="K89" s="162" t="str">
        <f>VLOOKUP($C89,'[1]5'!$C$21:$CE$113,26,0)</f>
        <v>нд</v>
      </c>
      <c r="L89" s="162">
        <v>253.90166667</v>
      </c>
      <c r="M89" s="162" t="s">
        <v>24</v>
      </c>
      <c r="N89" s="162" t="s">
        <v>24</v>
      </c>
      <c r="O89" s="162" t="s">
        <v>24</v>
      </c>
      <c r="P89" s="162" t="s">
        <v>24</v>
      </c>
      <c r="Q89" s="162">
        <v>1</v>
      </c>
      <c r="R89" s="162" t="s">
        <v>24</v>
      </c>
      <c r="S89" s="162" t="str">
        <f>VLOOKUP($C89,'[1]5'!$C$21:$CE$113,43,0)</f>
        <v>нд</v>
      </c>
      <c r="T89" s="162" t="str">
        <f>VLOOKUP($C89,'[1]5'!$C$21:$CE$113,44,0)</f>
        <v>нд</v>
      </c>
      <c r="U89" s="162" t="str">
        <f>VLOOKUP($C89,'[1]5'!$C$21:$CE$113,45,0)</f>
        <v>нд</v>
      </c>
      <c r="V89" s="162" t="str">
        <f>VLOOKUP($C89,'[1]5'!$C$21:$CE$113,46,0)</f>
        <v>нд</v>
      </c>
      <c r="W89" s="162" t="str">
        <f>VLOOKUP($C89,'[1]5'!$C$21:$CE$113,47,0)</f>
        <v>нд</v>
      </c>
      <c r="X89" s="162" t="str">
        <f>VLOOKUP($C89,'[1]5'!$C$21:$CE$113,48,0)</f>
        <v>нд</v>
      </c>
      <c r="Y89" s="162" t="str">
        <f>VLOOKUP($C89,'[1]5'!$C$21:$CE$113,58,0)</f>
        <v>нд</v>
      </c>
      <c r="Z89" s="162" t="str">
        <f>VLOOKUP($C89,'[1]5'!$C$21:$CE$113,59,0)</f>
        <v>нд</v>
      </c>
      <c r="AA89" s="162" t="str">
        <f>VLOOKUP($C89,'[1]5'!$C$21:$CE$113,60,0)</f>
        <v>нд</v>
      </c>
      <c r="AB89" s="162" t="str">
        <f>VLOOKUP($C89,'[1]5'!$C$21:$CE$113,61,0)</f>
        <v>нд</v>
      </c>
      <c r="AC89" s="162" t="str">
        <f>VLOOKUP($C89,'[1]5'!$C$21:$CE$113,62,0)</f>
        <v>нд</v>
      </c>
      <c r="AD89" s="162" t="str">
        <f>VLOOKUP($C89,'[1]5'!$C$21:$CE$113,63,0)</f>
        <v>нд</v>
      </c>
      <c r="AE89" s="162">
        <v>1</v>
      </c>
      <c r="AF89" s="24">
        <f t="shared" si="3"/>
        <v>0</v>
      </c>
      <c r="AG89" s="24">
        <f t="shared" si="4"/>
        <v>253.90166667</v>
      </c>
      <c r="AH89" s="24">
        <f t="shared" si="5"/>
        <v>0</v>
      </c>
      <c r="AI89" s="24">
        <f t="shared" si="6"/>
        <v>0</v>
      </c>
      <c r="AJ89" s="24">
        <f t="shared" si="7"/>
        <v>0</v>
      </c>
      <c r="AK89" s="24">
        <f t="shared" si="8"/>
        <v>0</v>
      </c>
      <c r="AL89" s="24">
        <f t="shared" si="9"/>
        <v>2</v>
      </c>
      <c r="AO89" s="185"/>
      <c r="AP89" s="5"/>
      <c r="AQ89" s="185"/>
      <c r="AR89" s="185"/>
      <c r="AS89" s="185"/>
      <c r="AT89" s="185"/>
      <c r="AU89" s="185"/>
    </row>
    <row r="90" spans="1:47" ht="31.5" x14ac:dyDescent="0.25">
      <c r="A90" s="8" t="s">
        <v>144</v>
      </c>
      <c r="B90" s="125" t="s">
        <v>145</v>
      </c>
      <c r="C90" s="7" t="s">
        <v>23</v>
      </c>
      <c r="D90" s="4" t="s">
        <v>24</v>
      </c>
      <c r="E90" s="4" t="s">
        <v>24</v>
      </c>
      <c r="F90" s="4" t="s">
        <v>24</v>
      </c>
      <c r="G90" s="4" t="s">
        <v>24</v>
      </c>
      <c r="H90" s="4" t="s">
        <v>24</v>
      </c>
      <c r="I90" s="4" t="s">
        <v>24</v>
      </c>
      <c r="J90" s="4" t="s">
        <v>24</v>
      </c>
      <c r="K90" s="4" t="s">
        <v>24</v>
      </c>
      <c r="L90" s="4" t="s">
        <v>24</v>
      </c>
      <c r="M90" s="4" t="s">
        <v>24</v>
      </c>
      <c r="N90" s="4" t="s">
        <v>24</v>
      </c>
      <c r="O90" s="4" t="s">
        <v>24</v>
      </c>
      <c r="P90" s="4" t="s">
        <v>24</v>
      </c>
      <c r="Q90" s="4" t="s">
        <v>24</v>
      </c>
      <c r="R90" s="4" t="s">
        <v>24</v>
      </c>
      <c r="S90" s="4" t="s">
        <v>24</v>
      </c>
      <c r="T90" s="4" t="s">
        <v>24</v>
      </c>
      <c r="U90" s="4" t="s">
        <v>24</v>
      </c>
      <c r="V90" s="4" t="s">
        <v>24</v>
      </c>
      <c r="W90" s="4" t="s">
        <v>24</v>
      </c>
      <c r="X90" s="4" t="s">
        <v>24</v>
      </c>
      <c r="Y90" s="4" t="s">
        <v>24</v>
      </c>
      <c r="Z90" s="4" t="s">
        <v>24</v>
      </c>
      <c r="AA90" s="4" t="s">
        <v>24</v>
      </c>
      <c r="AB90" s="4" t="s">
        <v>24</v>
      </c>
      <c r="AC90" s="4" t="s">
        <v>24</v>
      </c>
      <c r="AD90" s="4" t="s">
        <v>24</v>
      </c>
      <c r="AE90" s="4" t="s">
        <v>24</v>
      </c>
      <c r="AF90" s="25">
        <f t="shared" si="3"/>
        <v>0</v>
      </c>
      <c r="AG90" s="25">
        <f t="shared" si="4"/>
        <v>0</v>
      </c>
      <c r="AH90" s="25">
        <f t="shared" si="5"/>
        <v>0</v>
      </c>
      <c r="AI90" s="25">
        <f t="shared" si="6"/>
        <v>0</v>
      </c>
      <c r="AJ90" s="25">
        <f t="shared" si="7"/>
        <v>0</v>
      </c>
      <c r="AK90" s="25">
        <f t="shared" si="8"/>
        <v>0</v>
      </c>
      <c r="AL90" s="25">
        <f t="shared" si="9"/>
        <v>0</v>
      </c>
      <c r="AO90" s="185"/>
      <c r="AP90" s="5"/>
      <c r="AQ90" s="185"/>
      <c r="AR90" s="185"/>
      <c r="AS90" s="185"/>
      <c r="AT90" s="185"/>
      <c r="AU90" s="185"/>
    </row>
    <row r="91" spans="1:47" ht="47.25" x14ac:dyDescent="0.25">
      <c r="A91" s="8" t="s">
        <v>146</v>
      </c>
      <c r="B91" s="125" t="s">
        <v>147</v>
      </c>
      <c r="C91" s="7" t="s">
        <v>23</v>
      </c>
      <c r="D91" s="4">
        <f t="shared" ref="D91:AE91" si="51">SUM(D92:D97)</f>
        <v>0</v>
      </c>
      <c r="E91" s="4">
        <f t="shared" si="51"/>
        <v>0</v>
      </c>
      <c r="F91" s="4">
        <f t="shared" si="51"/>
        <v>0</v>
      </c>
      <c r="G91" s="4">
        <f t="shared" si="51"/>
        <v>0</v>
      </c>
      <c r="H91" s="4">
        <f t="shared" si="51"/>
        <v>0</v>
      </c>
      <c r="I91" s="4">
        <f t="shared" si="51"/>
        <v>0</v>
      </c>
      <c r="J91" s="4">
        <f t="shared" si="51"/>
        <v>0</v>
      </c>
      <c r="K91" s="4">
        <f t="shared" si="51"/>
        <v>0</v>
      </c>
      <c r="L91" s="4">
        <f t="shared" si="51"/>
        <v>0</v>
      </c>
      <c r="M91" s="4">
        <f t="shared" si="51"/>
        <v>0</v>
      </c>
      <c r="N91" s="4">
        <f t="shared" si="51"/>
        <v>0</v>
      </c>
      <c r="O91" s="4">
        <f t="shared" si="51"/>
        <v>0</v>
      </c>
      <c r="P91" s="4">
        <f t="shared" si="51"/>
        <v>0</v>
      </c>
      <c r="Q91" s="4">
        <f t="shared" si="51"/>
        <v>0</v>
      </c>
      <c r="R91" s="4">
        <f t="shared" si="51"/>
        <v>0</v>
      </c>
      <c r="S91" s="4">
        <f t="shared" si="51"/>
        <v>15.427147800000002</v>
      </c>
      <c r="T91" s="4">
        <f t="shared" si="51"/>
        <v>0</v>
      </c>
      <c r="U91" s="4">
        <f t="shared" si="51"/>
        <v>0</v>
      </c>
      <c r="V91" s="4">
        <f t="shared" si="51"/>
        <v>0</v>
      </c>
      <c r="W91" s="4">
        <f t="shared" si="51"/>
        <v>0</v>
      </c>
      <c r="X91" s="4">
        <f t="shared" si="51"/>
        <v>54</v>
      </c>
      <c r="Y91" s="4">
        <f t="shared" si="51"/>
        <v>0</v>
      </c>
      <c r="Z91" s="4">
        <f t="shared" si="51"/>
        <v>0</v>
      </c>
      <c r="AA91" s="4">
        <f t="shared" si="51"/>
        <v>0</v>
      </c>
      <c r="AB91" s="4">
        <f t="shared" si="51"/>
        <v>0</v>
      </c>
      <c r="AC91" s="4">
        <f t="shared" si="51"/>
        <v>0</v>
      </c>
      <c r="AD91" s="4">
        <f t="shared" si="51"/>
        <v>0</v>
      </c>
      <c r="AE91" s="4">
        <f t="shared" si="51"/>
        <v>0</v>
      </c>
      <c r="AF91" s="25">
        <f>+SUM(D91,K91,R91,Y91)</f>
        <v>0</v>
      </c>
      <c r="AG91" s="25">
        <f t="shared" si="4"/>
        <v>15.427147800000002</v>
      </c>
      <c r="AH91" s="25">
        <f t="shared" si="5"/>
        <v>0</v>
      </c>
      <c r="AI91" s="25">
        <f t="shared" si="6"/>
        <v>0</v>
      </c>
      <c r="AJ91" s="25">
        <f t="shared" si="7"/>
        <v>0</v>
      </c>
      <c r="AK91" s="25">
        <f t="shared" si="8"/>
        <v>0</v>
      </c>
      <c r="AL91" s="25">
        <f t="shared" si="9"/>
        <v>54</v>
      </c>
      <c r="AO91" s="185"/>
      <c r="AP91" s="5"/>
      <c r="AQ91" s="185"/>
      <c r="AR91" s="185"/>
      <c r="AS91" s="185"/>
      <c r="AT91" s="185"/>
      <c r="AU91" s="185"/>
    </row>
    <row r="92" spans="1:47" ht="47.25" x14ac:dyDescent="0.25">
      <c r="A92" s="97" t="s">
        <v>148</v>
      </c>
      <c r="B92" s="195" t="s">
        <v>171</v>
      </c>
      <c r="C92" s="97" t="s">
        <v>172</v>
      </c>
      <c r="D92" s="162" t="s">
        <v>24</v>
      </c>
      <c r="E92" s="162" t="s">
        <v>24</v>
      </c>
      <c r="F92" s="162" t="s">
        <v>24</v>
      </c>
      <c r="G92" s="162" t="s">
        <v>24</v>
      </c>
      <c r="H92" s="162" t="s">
        <v>24</v>
      </c>
      <c r="I92" s="162" t="s">
        <v>24</v>
      </c>
      <c r="J92" s="162" t="s">
        <v>24</v>
      </c>
      <c r="K92" s="162" t="s">
        <v>24</v>
      </c>
      <c r="L92" s="162" t="s">
        <v>24</v>
      </c>
      <c r="M92" s="162" t="s">
        <v>24</v>
      </c>
      <c r="N92" s="162" t="s">
        <v>24</v>
      </c>
      <c r="O92" s="162" t="s">
        <v>24</v>
      </c>
      <c r="P92" s="162" t="s">
        <v>24</v>
      </c>
      <c r="Q92" s="162" t="s">
        <v>24</v>
      </c>
      <c r="R92" s="162" t="s">
        <v>24</v>
      </c>
      <c r="S92" s="162" t="s">
        <v>24</v>
      </c>
      <c r="T92" s="162" t="s">
        <v>24</v>
      </c>
      <c r="U92" s="162" t="s">
        <v>24</v>
      </c>
      <c r="V92" s="162" t="s">
        <v>24</v>
      </c>
      <c r="W92" s="162" t="s">
        <v>24</v>
      </c>
      <c r="X92" s="162" t="s">
        <v>24</v>
      </c>
      <c r="Y92" s="162" t="s">
        <v>24</v>
      </c>
      <c r="Z92" s="162" t="s">
        <v>24</v>
      </c>
      <c r="AA92" s="162" t="s">
        <v>24</v>
      </c>
      <c r="AB92" s="162" t="s">
        <v>24</v>
      </c>
      <c r="AC92" s="162" t="s">
        <v>24</v>
      </c>
      <c r="AD92" s="162" t="s">
        <v>24</v>
      </c>
      <c r="AE92" s="162" t="s">
        <v>24</v>
      </c>
      <c r="AF92" s="24">
        <f t="shared" ref="AF92:AF97" si="52">+SUM(D92,K92,R92,Y92)</f>
        <v>0</v>
      </c>
      <c r="AG92" s="24">
        <f t="shared" ref="AG92:AG97" si="53">+SUM(E92,L92,S92,Z92)</f>
        <v>0</v>
      </c>
      <c r="AH92" s="24">
        <f t="shared" ref="AH92:AH97" si="54">+SUM(F92,M92,T92,AA92)</f>
        <v>0</v>
      </c>
      <c r="AI92" s="24">
        <f t="shared" ref="AI92:AI97" si="55">+SUM(G92,N92,U92,AB92)</f>
        <v>0</v>
      </c>
      <c r="AJ92" s="24">
        <f t="shared" ref="AJ92:AJ97" si="56">+SUM(H92,O92,V92,AC92)</f>
        <v>0</v>
      </c>
      <c r="AK92" s="24">
        <f t="shared" ref="AK92:AK97" si="57">+SUM(I92,P92,W92,AD92)</f>
        <v>0</v>
      </c>
      <c r="AL92" s="24">
        <f t="shared" ref="AL92:AL97" si="58">+SUM(J92,Q92,X92,AE92)</f>
        <v>0</v>
      </c>
    </row>
    <row r="93" spans="1:47" x14ac:dyDescent="0.25">
      <c r="A93" s="97" t="s">
        <v>149</v>
      </c>
      <c r="B93" s="195" t="s">
        <v>173</v>
      </c>
      <c r="C93" s="97" t="s">
        <v>174</v>
      </c>
      <c r="D93" s="162" t="s">
        <v>24</v>
      </c>
      <c r="E93" s="162" t="s">
        <v>24</v>
      </c>
      <c r="F93" s="162" t="s">
        <v>24</v>
      </c>
      <c r="G93" s="162" t="s">
        <v>24</v>
      </c>
      <c r="H93" s="162" t="s">
        <v>24</v>
      </c>
      <c r="I93" s="162" t="s">
        <v>24</v>
      </c>
      <c r="J93" s="162" t="s">
        <v>24</v>
      </c>
      <c r="K93" s="162" t="s">
        <v>24</v>
      </c>
      <c r="L93" s="162" t="s">
        <v>24</v>
      </c>
      <c r="M93" s="162" t="s">
        <v>24</v>
      </c>
      <c r="N93" s="162" t="s">
        <v>24</v>
      </c>
      <c r="O93" s="162" t="s">
        <v>24</v>
      </c>
      <c r="P93" s="162" t="s">
        <v>24</v>
      </c>
      <c r="Q93" s="162" t="s">
        <v>24</v>
      </c>
      <c r="R93" s="162" t="s">
        <v>24</v>
      </c>
      <c r="S93" s="162" t="s">
        <v>24</v>
      </c>
      <c r="T93" s="162" t="s">
        <v>24</v>
      </c>
      <c r="U93" s="162" t="s">
        <v>24</v>
      </c>
      <c r="V93" s="162" t="s">
        <v>24</v>
      </c>
      <c r="W93" s="162" t="s">
        <v>24</v>
      </c>
      <c r="X93" s="162" t="s">
        <v>24</v>
      </c>
      <c r="Y93" s="162" t="s">
        <v>24</v>
      </c>
      <c r="Z93" s="162" t="s">
        <v>24</v>
      </c>
      <c r="AA93" s="162" t="s">
        <v>24</v>
      </c>
      <c r="AB93" s="162" t="s">
        <v>24</v>
      </c>
      <c r="AC93" s="162" t="s">
        <v>24</v>
      </c>
      <c r="AD93" s="162" t="s">
        <v>24</v>
      </c>
      <c r="AE93" s="162" t="s">
        <v>24</v>
      </c>
      <c r="AF93" s="24">
        <f t="shared" si="52"/>
        <v>0</v>
      </c>
      <c r="AG93" s="24">
        <f t="shared" si="53"/>
        <v>0</v>
      </c>
      <c r="AH93" s="24">
        <f t="shared" si="54"/>
        <v>0</v>
      </c>
      <c r="AI93" s="24">
        <f t="shared" si="55"/>
        <v>0</v>
      </c>
      <c r="AJ93" s="24">
        <f t="shared" si="56"/>
        <v>0</v>
      </c>
      <c r="AK93" s="24">
        <f t="shared" si="57"/>
        <v>0</v>
      </c>
      <c r="AL93" s="24">
        <f t="shared" si="58"/>
        <v>0</v>
      </c>
    </row>
    <row r="94" spans="1:47" ht="31.5" x14ac:dyDescent="0.25">
      <c r="A94" s="97" t="s">
        <v>150</v>
      </c>
      <c r="B94" s="195" t="s">
        <v>472</v>
      </c>
      <c r="C94" s="97" t="s">
        <v>481</v>
      </c>
      <c r="D94" s="162" t="s">
        <v>24</v>
      </c>
      <c r="E94" s="162" t="s">
        <v>24</v>
      </c>
      <c r="F94" s="162" t="s">
        <v>24</v>
      </c>
      <c r="G94" s="162" t="s">
        <v>24</v>
      </c>
      <c r="H94" s="162" t="s">
        <v>24</v>
      </c>
      <c r="I94" s="162" t="s">
        <v>24</v>
      </c>
      <c r="J94" s="162" t="s">
        <v>24</v>
      </c>
      <c r="K94" s="162" t="s">
        <v>24</v>
      </c>
      <c r="L94" s="162" t="s">
        <v>24</v>
      </c>
      <c r="M94" s="162" t="s">
        <v>24</v>
      </c>
      <c r="N94" s="162" t="s">
        <v>24</v>
      </c>
      <c r="O94" s="162" t="s">
        <v>24</v>
      </c>
      <c r="P94" s="162" t="s">
        <v>24</v>
      </c>
      <c r="Q94" s="162" t="s">
        <v>24</v>
      </c>
      <c r="R94" s="162" t="s">
        <v>24</v>
      </c>
      <c r="S94" s="162" t="s">
        <v>24</v>
      </c>
      <c r="T94" s="162" t="s">
        <v>24</v>
      </c>
      <c r="U94" s="162" t="s">
        <v>24</v>
      </c>
      <c r="V94" s="162" t="s">
        <v>24</v>
      </c>
      <c r="W94" s="162" t="s">
        <v>24</v>
      </c>
      <c r="X94" s="162" t="s">
        <v>24</v>
      </c>
      <c r="Y94" s="162" t="s">
        <v>24</v>
      </c>
      <c r="Z94" s="162" t="s">
        <v>24</v>
      </c>
      <c r="AA94" s="162" t="s">
        <v>24</v>
      </c>
      <c r="AB94" s="162" t="s">
        <v>24</v>
      </c>
      <c r="AC94" s="162" t="s">
        <v>24</v>
      </c>
      <c r="AD94" s="162" t="s">
        <v>24</v>
      </c>
      <c r="AE94" s="162" t="s">
        <v>24</v>
      </c>
      <c r="AF94" s="24">
        <f t="shared" si="52"/>
        <v>0</v>
      </c>
      <c r="AG94" s="24">
        <f t="shared" si="53"/>
        <v>0</v>
      </c>
      <c r="AH94" s="24">
        <f t="shared" si="54"/>
        <v>0</v>
      </c>
      <c r="AI94" s="24">
        <f t="shared" si="55"/>
        <v>0</v>
      </c>
      <c r="AJ94" s="24">
        <f t="shared" si="56"/>
        <v>0</v>
      </c>
      <c r="AK94" s="24">
        <f t="shared" si="57"/>
        <v>0</v>
      </c>
      <c r="AL94" s="24">
        <f t="shared" si="58"/>
        <v>0</v>
      </c>
    </row>
    <row r="95" spans="1:47" ht="31.5" x14ac:dyDescent="0.25">
      <c r="A95" s="194" t="s">
        <v>151</v>
      </c>
      <c r="B95" s="195" t="s">
        <v>500</v>
      </c>
      <c r="C95" s="194" t="s">
        <v>501</v>
      </c>
      <c r="D95" s="162" t="s">
        <v>24</v>
      </c>
      <c r="E95" s="162" t="s">
        <v>24</v>
      </c>
      <c r="F95" s="162" t="s">
        <v>24</v>
      </c>
      <c r="G95" s="162" t="s">
        <v>24</v>
      </c>
      <c r="H95" s="162" t="s">
        <v>24</v>
      </c>
      <c r="I95" s="162" t="s">
        <v>24</v>
      </c>
      <c r="J95" s="162" t="s">
        <v>24</v>
      </c>
      <c r="K95" s="162" t="s">
        <v>24</v>
      </c>
      <c r="L95" s="162" t="s">
        <v>24</v>
      </c>
      <c r="M95" s="162" t="s">
        <v>24</v>
      </c>
      <c r="N95" s="162" t="s">
        <v>24</v>
      </c>
      <c r="O95" s="162" t="s">
        <v>24</v>
      </c>
      <c r="P95" s="162" t="s">
        <v>24</v>
      </c>
      <c r="Q95" s="162" t="s">
        <v>24</v>
      </c>
      <c r="R95" s="162" t="s">
        <v>24</v>
      </c>
      <c r="S95" s="225">
        <v>1.9571478000000002</v>
      </c>
      <c r="T95" s="225" t="s">
        <v>24</v>
      </c>
      <c r="U95" s="225" t="s">
        <v>24</v>
      </c>
      <c r="V95" s="225" t="s">
        <v>24</v>
      </c>
      <c r="W95" s="225" t="s">
        <v>24</v>
      </c>
      <c r="X95" s="225">
        <v>8</v>
      </c>
      <c r="Y95" s="162" t="s">
        <v>24</v>
      </c>
      <c r="Z95" s="162" t="s">
        <v>24</v>
      </c>
      <c r="AA95" s="162" t="s">
        <v>24</v>
      </c>
      <c r="AB95" s="162" t="s">
        <v>24</v>
      </c>
      <c r="AC95" s="162" t="s">
        <v>24</v>
      </c>
      <c r="AD95" s="162" t="s">
        <v>24</v>
      </c>
      <c r="AE95" s="162" t="s">
        <v>24</v>
      </c>
      <c r="AF95" s="24">
        <f t="shared" si="52"/>
        <v>0</v>
      </c>
      <c r="AG95" s="24">
        <f t="shared" si="53"/>
        <v>1.9571478000000002</v>
      </c>
      <c r="AH95" s="24">
        <f t="shared" si="54"/>
        <v>0</v>
      </c>
      <c r="AI95" s="24">
        <f t="shared" si="55"/>
        <v>0</v>
      </c>
      <c r="AJ95" s="24">
        <f t="shared" si="56"/>
        <v>0</v>
      </c>
      <c r="AK95" s="24">
        <f t="shared" si="57"/>
        <v>0</v>
      </c>
      <c r="AL95" s="24">
        <f t="shared" si="58"/>
        <v>8</v>
      </c>
    </row>
    <row r="96" spans="1:47" ht="78.75" x14ac:dyDescent="0.25">
      <c r="A96" s="194" t="s">
        <v>152</v>
      </c>
      <c r="B96" s="195" t="s">
        <v>502</v>
      </c>
      <c r="C96" s="194" t="s">
        <v>503</v>
      </c>
      <c r="D96" s="162" t="s">
        <v>24</v>
      </c>
      <c r="E96" s="162" t="s">
        <v>24</v>
      </c>
      <c r="F96" s="162" t="s">
        <v>24</v>
      </c>
      <c r="G96" s="162" t="s">
        <v>24</v>
      </c>
      <c r="H96" s="162" t="s">
        <v>24</v>
      </c>
      <c r="I96" s="162" t="s">
        <v>24</v>
      </c>
      <c r="J96" s="162" t="s">
        <v>24</v>
      </c>
      <c r="K96" s="162" t="s">
        <v>24</v>
      </c>
      <c r="L96" s="162" t="s">
        <v>24</v>
      </c>
      <c r="M96" s="162" t="s">
        <v>24</v>
      </c>
      <c r="N96" s="162" t="s">
        <v>24</v>
      </c>
      <c r="O96" s="162" t="s">
        <v>24</v>
      </c>
      <c r="P96" s="162" t="s">
        <v>24</v>
      </c>
      <c r="Q96" s="162" t="s">
        <v>24</v>
      </c>
      <c r="R96" s="162" t="s">
        <v>24</v>
      </c>
      <c r="S96" s="225">
        <v>1.8500000000000003</v>
      </c>
      <c r="T96" s="225" t="s">
        <v>24</v>
      </c>
      <c r="U96" s="225" t="s">
        <v>24</v>
      </c>
      <c r="V96" s="225" t="s">
        <v>24</v>
      </c>
      <c r="W96" s="225" t="s">
        <v>24</v>
      </c>
      <c r="X96" s="225">
        <v>36</v>
      </c>
      <c r="Y96" s="162" t="s">
        <v>24</v>
      </c>
      <c r="Z96" s="162" t="s">
        <v>24</v>
      </c>
      <c r="AA96" s="162" t="s">
        <v>24</v>
      </c>
      <c r="AB96" s="162" t="s">
        <v>24</v>
      </c>
      <c r="AC96" s="162" t="s">
        <v>24</v>
      </c>
      <c r="AD96" s="162" t="s">
        <v>24</v>
      </c>
      <c r="AE96" s="162" t="s">
        <v>24</v>
      </c>
      <c r="AF96" s="24">
        <f t="shared" si="52"/>
        <v>0</v>
      </c>
      <c r="AG96" s="24">
        <f t="shared" si="53"/>
        <v>1.8500000000000003</v>
      </c>
      <c r="AH96" s="24">
        <f t="shared" si="54"/>
        <v>0</v>
      </c>
      <c r="AI96" s="24">
        <f t="shared" si="55"/>
        <v>0</v>
      </c>
      <c r="AJ96" s="24">
        <f t="shared" si="56"/>
        <v>0</v>
      </c>
      <c r="AK96" s="24">
        <f t="shared" si="57"/>
        <v>0</v>
      </c>
      <c r="AL96" s="24">
        <f t="shared" si="58"/>
        <v>36</v>
      </c>
    </row>
    <row r="97" spans="1:38" ht="31.5" x14ac:dyDescent="0.25">
      <c r="A97" s="194" t="s">
        <v>153</v>
      </c>
      <c r="B97" s="195" t="s">
        <v>504</v>
      </c>
      <c r="C97" s="194" t="s">
        <v>505</v>
      </c>
      <c r="D97" s="162" t="s">
        <v>24</v>
      </c>
      <c r="E97" s="162" t="s">
        <v>24</v>
      </c>
      <c r="F97" s="162" t="s">
        <v>24</v>
      </c>
      <c r="G97" s="162" t="s">
        <v>24</v>
      </c>
      <c r="H97" s="162" t="s">
        <v>24</v>
      </c>
      <c r="I97" s="162" t="s">
        <v>24</v>
      </c>
      <c r="J97" s="162" t="s">
        <v>24</v>
      </c>
      <c r="K97" s="162" t="s">
        <v>24</v>
      </c>
      <c r="L97" s="162" t="s">
        <v>24</v>
      </c>
      <c r="M97" s="162" t="s">
        <v>24</v>
      </c>
      <c r="N97" s="162" t="s">
        <v>24</v>
      </c>
      <c r="O97" s="162" t="s">
        <v>24</v>
      </c>
      <c r="P97" s="162" t="s">
        <v>24</v>
      </c>
      <c r="Q97" s="162" t="s">
        <v>24</v>
      </c>
      <c r="R97" s="162" t="s">
        <v>24</v>
      </c>
      <c r="S97" s="225">
        <v>11.620000000000001</v>
      </c>
      <c r="T97" s="225" t="s">
        <v>24</v>
      </c>
      <c r="U97" s="225" t="s">
        <v>24</v>
      </c>
      <c r="V97" s="225" t="s">
        <v>24</v>
      </c>
      <c r="W97" s="225" t="s">
        <v>24</v>
      </c>
      <c r="X97" s="225">
        <v>10</v>
      </c>
      <c r="Y97" s="162" t="s">
        <v>24</v>
      </c>
      <c r="Z97" s="162" t="s">
        <v>24</v>
      </c>
      <c r="AA97" s="162" t="s">
        <v>24</v>
      </c>
      <c r="AB97" s="162" t="s">
        <v>24</v>
      </c>
      <c r="AC97" s="162" t="s">
        <v>24</v>
      </c>
      <c r="AD97" s="162" t="s">
        <v>24</v>
      </c>
      <c r="AE97" s="162" t="s">
        <v>24</v>
      </c>
      <c r="AF97" s="24">
        <f t="shared" si="52"/>
        <v>0</v>
      </c>
      <c r="AG97" s="24">
        <f t="shared" si="53"/>
        <v>11.620000000000001</v>
      </c>
      <c r="AH97" s="24">
        <f t="shared" si="54"/>
        <v>0</v>
      </c>
      <c r="AI97" s="24">
        <f t="shared" si="55"/>
        <v>0</v>
      </c>
      <c r="AJ97" s="24">
        <f t="shared" si="56"/>
        <v>0</v>
      </c>
      <c r="AK97" s="24">
        <f t="shared" si="57"/>
        <v>0</v>
      </c>
      <c r="AL97" s="24">
        <f t="shared" si="58"/>
        <v>10</v>
      </c>
    </row>
    <row r="98" spans="1:38" ht="31.5" x14ac:dyDescent="0.25">
      <c r="A98" s="8" t="s">
        <v>154</v>
      </c>
      <c r="B98" s="125" t="s">
        <v>155</v>
      </c>
      <c r="C98" s="7" t="s">
        <v>23</v>
      </c>
      <c r="D98" s="4">
        <f t="shared" ref="D98:AE98" si="59">SUM(D99:D100)</f>
        <v>0</v>
      </c>
      <c r="E98" s="4">
        <f t="shared" si="59"/>
        <v>0</v>
      </c>
      <c r="F98" s="4">
        <f t="shared" si="59"/>
        <v>0</v>
      </c>
      <c r="G98" s="4">
        <f t="shared" si="59"/>
        <v>0</v>
      </c>
      <c r="H98" s="4">
        <f t="shared" si="59"/>
        <v>0</v>
      </c>
      <c r="I98" s="4">
        <f t="shared" si="59"/>
        <v>0</v>
      </c>
      <c r="J98" s="4">
        <f t="shared" si="59"/>
        <v>0</v>
      </c>
      <c r="K98" s="4">
        <f t="shared" si="59"/>
        <v>0</v>
      </c>
      <c r="L98" s="4">
        <f t="shared" si="59"/>
        <v>0</v>
      </c>
      <c r="M98" s="4">
        <f t="shared" si="59"/>
        <v>0</v>
      </c>
      <c r="N98" s="4">
        <f t="shared" si="59"/>
        <v>0</v>
      </c>
      <c r="O98" s="4">
        <f t="shared" si="59"/>
        <v>0</v>
      </c>
      <c r="P98" s="4">
        <f t="shared" si="59"/>
        <v>0</v>
      </c>
      <c r="Q98" s="4">
        <f t="shared" si="59"/>
        <v>0</v>
      </c>
      <c r="R98" s="4">
        <f t="shared" si="59"/>
        <v>0</v>
      </c>
      <c r="S98" s="4">
        <f t="shared" si="59"/>
        <v>0</v>
      </c>
      <c r="T98" s="4">
        <f t="shared" si="59"/>
        <v>0</v>
      </c>
      <c r="U98" s="4">
        <f t="shared" si="59"/>
        <v>0</v>
      </c>
      <c r="V98" s="4">
        <f t="shared" si="59"/>
        <v>0</v>
      </c>
      <c r="W98" s="4">
        <f t="shared" si="59"/>
        <v>0</v>
      </c>
      <c r="X98" s="4">
        <f t="shared" si="59"/>
        <v>0</v>
      </c>
      <c r="Y98" s="4">
        <f t="shared" si="59"/>
        <v>0</v>
      </c>
      <c r="Z98" s="4">
        <f t="shared" si="59"/>
        <v>0.14197931999999999</v>
      </c>
      <c r="AA98" s="4">
        <f t="shared" si="59"/>
        <v>0</v>
      </c>
      <c r="AB98" s="4">
        <f t="shared" si="59"/>
        <v>0</v>
      </c>
      <c r="AC98" s="4">
        <f t="shared" si="59"/>
        <v>0</v>
      </c>
      <c r="AD98" s="4">
        <f t="shared" si="59"/>
        <v>0</v>
      </c>
      <c r="AE98" s="4">
        <f t="shared" si="59"/>
        <v>1</v>
      </c>
      <c r="AF98" s="25">
        <f>+SUM(D98,K98,R98,Y98)</f>
        <v>0</v>
      </c>
      <c r="AG98" s="25">
        <f t="shared" ref="AG98" si="60">+SUM(E98,L98,S98,Z98)</f>
        <v>0.14197931999999999</v>
      </c>
      <c r="AH98" s="25">
        <f t="shared" ref="AH98" si="61">+SUM(F98,M98,T98,AA98)</f>
        <v>0</v>
      </c>
      <c r="AI98" s="25">
        <f t="shared" ref="AI98" si="62">+SUM(G98,N98,U98,AB98)</f>
        <v>0</v>
      </c>
      <c r="AJ98" s="25">
        <f t="shared" ref="AJ98" si="63">+SUM(H98,O98,V98,AC98)</f>
        <v>0</v>
      </c>
      <c r="AK98" s="25">
        <f t="shared" ref="AK98" si="64">+SUM(I98,P98,W98,AD98)</f>
        <v>0</v>
      </c>
      <c r="AL98" s="25">
        <f t="shared" ref="AL98" si="65">+SUM(J98,Q98,X98,AE98)</f>
        <v>1</v>
      </c>
    </row>
    <row r="99" spans="1:38" ht="63" x14ac:dyDescent="0.25">
      <c r="A99" s="120" t="s">
        <v>156</v>
      </c>
      <c r="B99" s="199" t="s">
        <v>175</v>
      </c>
      <c r="C99" s="120" t="s">
        <v>176</v>
      </c>
      <c r="D99" s="162" t="str">
        <f>VLOOKUP($C99,'[1]5'!$C$21:$CE$113,10,0)</f>
        <v>нд</v>
      </c>
      <c r="E99" s="162" t="str">
        <f>VLOOKUP($C99,'[1]5'!$C$21:$CE$113,11,0)</f>
        <v>нд</v>
      </c>
      <c r="F99" s="162" t="str">
        <f>VLOOKUP($C99,'[1]5'!$C$21:$CE$113,12,0)</f>
        <v>нд</v>
      </c>
      <c r="G99" s="162" t="str">
        <f>VLOOKUP($C99,'[1]5'!$C$21:$CE$113,13,0)</f>
        <v>нд</v>
      </c>
      <c r="H99" s="162" t="str">
        <f>VLOOKUP($C99,'[1]5'!$C$21:$CE$113,14,0)</f>
        <v>нд</v>
      </c>
      <c r="I99" s="162" t="str">
        <f>VLOOKUP($C99,'[1]5'!$C$21:$CE$113,15,0)</f>
        <v>нд</v>
      </c>
      <c r="J99" s="162" t="str">
        <f>VLOOKUP($C99,'[1]5'!$C$21:$CE$113,16,0)</f>
        <v>нд</v>
      </c>
      <c r="K99" s="162" t="str">
        <f>VLOOKUP($C99,'[1]5'!$C$21:$CE$113,26,0)</f>
        <v>нд</v>
      </c>
      <c r="L99" s="162" t="str">
        <f>VLOOKUP($C99,'[1]5'!$C$21:$CE$113,27,0)</f>
        <v>нд</v>
      </c>
      <c r="M99" s="162" t="str">
        <f>VLOOKUP($C99,'[1]5'!$C$21:$CE$113,28,0)</f>
        <v>нд</v>
      </c>
      <c r="N99" s="162" t="str">
        <f>VLOOKUP($C99,'[1]5'!$C$21:$CE$113,29,0)</f>
        <v>нд</v>
      </c>
      <c r="O99" s="162" t="str">
        <f>VLOOKUP($C99,'[1]5'!$C$21:$CE$113,30,0)</f>
        <v>нд</v>
      </c>
      <c r="P99" s="162" t="str">
        <f>VLOOKUP($C99,'[1]5'!$C$21:$CE$113,31,0)</f>
        <v>нд</v>
      </c>
      <c r="Q99" s="162" t="str">
        <f>VLOOKUP($C99,'[1]5'!$C$21:$CE$113,32,0)</f>
        <v>нд</v>
      </c>
      <c r="R99" s="162" t="str">
        <f>VLOOKUP($C99,'[1]5'!$C$21:$CE$113,42,0)</f>
        <v>нд</v>
      </c>
      <c r="S99" s="162" t="str">
        <f>VLOOKUP($C99,'[1]5'!$C$21:$CE$113,43,0)</f>
        <v>нд</v>
      </c>
      <c r="T99" s="162" t="str">
        <f>VLOOKUP($C99,'[1]5'!$C$21:$CE$113,44,0)</f>
        <v>нд</v>
      </c>
      <c r="U99" s="162" t="str">
        <f>VLOOKUP($C99,'[1]5'!$C$21:$CE$113,45,0)</f>
        <v>нд</v>
      </c>
      <c r="V99" s="162" t="str">
        <f>VLOOKUP($C99,'[1]5'!$C$21:$CE$113,46,0)</f>
        <v>нд</v>
      </c>
      <c r="W99" s="162" t="str">
        <f>VLOOKUP($C99,'[1]5'!$C$21:$CE$113,47,0)</f>
        <v>нд</v>
      </c>
      <c r="X99" s="162" t="str">
        <f>VLOOKUP($C99,'[1]5'!$C$21:$CE$113,48,0)</f>
        <v>нд</v>
      </c>
      <c r="Y99" s="162" t="str">
        <f>VLOOKUP($C99,'[1]5'!$C$21:$CE$113,58,0)</f>
        <v>нд</v>
      </c>
      <c r="Z99" s="162">
        <v>0.14197931999999999</v>
      </c>
      <c r="AA99" s="162">
        <v>0</v>
      </c>
      <c r="AB99" s="162">
        <v>0</v>
      </c>
      <c r="AC99" s="162">
        <v>0</v>
      </c>
      <c r="AD99" s="162">
        <v>0</v>
      </c>
      <c r="AE99" s="162">
        <v>1</v>
      </c>
      <c r="AF99" s="24">
        <f t="shared" si="3"/>
        <v>0</v>
      </c>
      <c r="AG99" s="24">
        <f t="shared" si="4"/>
        <v>0.14197931999999999</v>
      </c>
      <c r="AH99" s="24">
        <f t="shared" si="5"/>
        <v>0</v>
      </c>
      <c r="AI99" s="24">
        <f t="shared" si="6"/>
        <v>0</v>
      </c>
      <c r="AJ99" s="24">
        <f t="shared" si="7"/>
        <v>0</v>
      </c>
      <c r="AK99" s="24">
        <f t="shared" si="8"/>
        <v>0</v>
      </c>
      <c r="AL99" s="24">
        <f t="shared" si="9"/>
        <v>1</v>
      </c>
    </row>
    <row r="100" spans="1:38" ht="63" x14ac:dyDescent="0.25">
      <c r="A100" s="120" t="s">
        <v>157</v>
      </c>
      <c r="B100" s="199" t="s">
        <v>452</v>
      </c>
      <c r="C100" s="120" t="s">
        <v>453</v>
      </c>
      <c r="D100" s="162" t="str">
        <f>VLOOKUP($C100,'[1]5'!$C$21:$CE$113,10,0)</f>
        <v>нд</v>
      </c>
      <c r="E100" s="162" t="str">
        <f>VLOOKUP($C100,'[1]5'!$C$21:$CE$113,11,0)</f>
        <v>нд</v>
      </c>
      <c r="F100" s="162" t="str">
        <f>VLOOKUP($C100,'[1]5'!$C$21:$CE$113,12,0)</f>
        <v>нд</v>
      </c>
      <c r="G100" s="162" t="str">
        <f>VLOOKUP($C100,'[1]5'!$C$21:$CE$113,13,0)</f>
        <v>нд</v>
      </c>
      <c r="H100" s="162" t="str">
        <f>VLOOKUP($C100,'[1]5'!$C$21:$CE$113,14,0)</f>
        <v>нд</v>
      </c>
      <c r="I100" s="162" t="str">
        <f>VLOOKUP($C100,'[1]5'!$C$21:$CE$113,15,0)</f>
        <v>нд</v>
      </c>
      <c r="J100" s="162" t="str">
        <f>VLOOKUP($C100,'[1]5'!$C$21:$CE$113,16,0)</f>
        <v>нд</v>
      </c>
      <c r="K100" s="162" t="str">
        <f>VLOOKUP($C100,'[1]5'!$C$21:$CE$113,26,0)</f>
        <v>нд</v>
      </c>
      <c r="L100" s="162" t="str">
        <f>VLOOKUP($C100,'[1]5'!$C$21:$CE$113,27,0)</f>
        <v>нд</v>
      </c>
      <c r="M100" s="162" t="str">
        <f>VLOOKUP($C100,'[1]5'!$C$21:$CE$113,28,0)</f>
        <v>нд</v>
      </c>
      <c r="N100" s="162" t="str">
        <f>VLOOKUP($C100,'[1]5'!$C$21:$CE$113,29,0)</f>
        <v>нд</v>
      </c>
      <c r="O100" s="162" t="str">
        <f>VLOOKUP($C100,'[1]5'!$C$21:$CE$113,30,0)</f>
        <v>нд</v>
      </c>
      <c r="P100" s="162" t="str">
        <f>VLOOKUP($C100,'[1]5'!$C$21:$CE$113,31,0)</f>
        <v>нд</v>
      </c>
      <c r="Q100" s="162" t="str">
        <f>VLOOKUP($C100,'[1]5'!$C$21:$CE$113,32,0)</f>
        <v>нд</v>
      </c>
      <c r="R100" s="162" t="str">
        <f>VLOOKUP($C100,'[1]5'!$C$21:$CE$113,42,0)</f>
        <v>нд</v>
      </c>
      <c r="S100" s="162" t="str">
        <f>VLOOKUP($C100,'[1]5'!$C$21:$CE$113,43,0)</f>
        <v>нд</v>
      </c>
      <c r="T100" s="162" t="str">
        <f>VLOOKUP($C100,'[1]5'!$C$21:$CE$113,44,0)</f>
        <v>нд</v>
      </c>
      <c r="U100" s="162" t="str">
        <f>VLOOKUP($C100,'[1]5'!$C$21:$CE$113,45,0)</f>
        <v>нд</v>
      </c>
      <c r="V100" s="162" t="str">
        <f>VLOOKUP($C100,'[1]5'!$C$21:$CE$113,46,0)</f>
        <v>нд</v>
      </c>
      <c r="W100" s="162" t="str">
        <f>VLOOKUP($C100,'[1]5'!$C$21:$CE$113,47,0)</f>
        <v>нд</v>
      </c>
      <c r="X100" s="162" t="str">
        <f>VLOOKUP($C100,'[1]5'!$C$21:$CE$113,48,0)</f>
        <v>нд</v>
      </c>
      <c r="Y100" s="162" t="str">
        <f>VLOOKUP($C100,'[1]5'!$C$21:$CE$113,58,0)</f>
        <v>нд</v>
      </c>
      <c r="Z100" s="162" t="str">
        <f>VLOOKUP($C100,'[1]5'!$C$21:$CE$113,59,0)</f>
        <v>нд</v>
      </c>
      <c r="AA100" s="162" t="str">
        <f>VLOOKUP($C100,'[1]5'!$C$21:$CE$113,60,0)</f>
        <v>нд</v>
      </c>
      <c r="AB100" s="162" t="str">
        <f>VLOOKUP($C100,'[1]5'!$C$21:$CE$113,61,0)</f>
        <v>нд</v>
      </c>
      <c r="AC100" s="162" t="str">
        <f>VLOOKUP($C100,'[1]5'!$C$21:$CE$113,62,0)</f>
        <v>нд</v>
      </c>
      <c r="AD100" s="162" t="str">
        <f>VLOOKUP($C100,'[1]5'!$C$21:$CE$113,63,0)</f>
        <v>нд</v>
      </c>
      <c r="AE100" s="162" t="str">
        <f>VLOOKUP($C100,'[1]5'!$C$21:$CE$113,64,0)</f>
        <v>нд</v>
      </c>
      <c r="AF100" s="24">
        <f t="shared" si="3"/>
        <v>0</v>
      </c>
      <c r="AG100" s="24">
        <f t="shared" si="4"/>
        <v>0</v>
      </c>
      <c r="AH100" s="24">
        <f t="shared" si="5"/>
        <v>0</v>
      </c>
      <c r="AI100" s="24">
        <f t="shared" si="6"/>
        <v>0</v>
      </c>
      <c r="AJ100" s="24">
        <f t="shared" si="7"/>
        <v>0</v>
      </c>
      <c r="AK100" s="24">
        <f t="shared" si="8"/>
        <v>0</v>
      </c>
      <c r="AL100" s="24">
        <f t="shared" si="9"/>
        <v>0</v>
      </c>
    </row>
    <row r="101" spans="1:38" ht="47.25" x14ac:dyDescent="0.25">
      <c r="A101" s="8" t="s">
        <v>158</v>
      </c>
      <c r="B101" s="125" t="s">
        <v>159</v>
      </c>
      <c r="C101" s="7" t="s">
        <v>23</v>
      </c>
      <c r="D101" s="4">
        <f>SUM(D102:D112)</f>
        <v>0</v>
      </c>
      <c r="E101" s="4">
        <f t="shared" ref="E101:AE101" si="66">SUM(E102:E112)</f>
        <v>0</v>
      </c>
      <c r="F101" s="4">
        <f t="shared" si="66"/>
        <v>0</v>
      </c>
      <c r="G101" s="4">
        <f t="shared" si="66"/>
        <v>0</v>
      </c>
      <c r="H101" s="4">
        <f t="shared" si="66"/>
        <v>0</v>
      </c>
      <c r="I101" s="4">
        <f t="shared" si="66"/>
        <v>0</v>
      </c>
      <c r="J101" s="4">
        <f t="shared" si="66"/>
        <v>0</v>
      </c>
      <c r="K101" s="4">
        <f t="shared" si="66"/>
        <v>0</v>
      </c>
      <c r="L101" s="4">
        <f t="shared" si="66"/>
        <v>0</v>
      </c>
      <c r="M101" s="4">
        <f t="shared" si="66"/>
        <v>0</v>
      </c>
      <c r="N101" s="4">
        <f t="shared" si="66"/>
        <v>0</v>
      </c>
      <c r="O101" s="4">
        <f t="shared" si="66"/>
        <v>0</v>
      </c>
      <c r="P101" s="4">
        <f t="shared" si="66"/>
        <v>0</v>
      </c>
      <c r="Q101" s="4">
        <f t="shared" si="66"/>
        <v>0</v>
      </c>
      <c r="R101" s="4">
        <f t="shared" si="66"/>
        <v>0</v>
      </c>
      <c r="S101" s="4">
        <f t="shared" si="66"/>
        <v>1.12305996</v>
      </c>
      <c r="T101" s="4">
        <f t="shared" si="66"/>
        <v>0</v>
      </c>
      <c r="U101" s="4">
        <f t="shared" si="66"/>
        <v>0</v>
      </c>
      <c r="V101" s="4">
        <f t="shared" si="66"/>
        <v>0</v>
      </c>
      <c r="W101" s="4">
        <f t="shared" si="66"/>
        <v>0</v>
      </c>
      <c r="X101" s="4">
        <f t="shared" si="66"/>
        <v>15</v>
      </c>
      <c r="Y101" s="4">
        <f t="shared" si="66"/>
        <v>0</v>
      </c>
      <c r="Z101" s="4">
        <f t="shared" si="66"/>
        <v>5.7976164166666662</v>
      </c>
      <c r="AA101" s="4">
        <f t="shared" si="66"/>
        <v>0</v>
      </c>
      <c r="AB101" s="4">
        <f t="shared" si="66"/>
        <v>0</v>
      </c>
      <c r="AC101" s="4">
        <f t="shared" si="66"/>
        <v>0</v>
      </c>
      <c r="AD101" s="4">
        <f t="shared" si="66"/>
        <v>0</v>
      </c>
      <c r="AE101" s="4">
        <f t="shared" si="66"/>
        <v>6</v>
      </c>
      <c r="AF101" s="25">
        <f>+SUM(D101,K101,R101,Y101)</f>
        <v>0</v>
      </c>
      <c r="AG101" s="25">
        <f t="shared" si="4"/>
        <v>6.9206763766666661</v>
      </c>
      <c r="AH101" s="25">
        <f t="shared" si="5"/>
        <v>0</v>
      </c>
      <c r="AI101" s="25">
        <f t="shared" si="6"/>
        <v>0</v>
      </c>
      <c r="AJ101" s="25">
        <f t="shared" si="7"/>
        <v>0</v>
      </c>
      <c r="AK101" s="25">
        <f t="shared" si="8"/>
        <v>0</v>
      </c>
      <c r="AL101" s="25">
        <f t="shared" si="9"/>
        <v>21</v>
      </c>
    </row>
    <row r="102" spans="1:38" ht="31.5" x14ac:dyDescent="0.25">
      <c r="A102" s="97" t="s">
        <v>160</v>
      </c>
      <c r="B102" s="195" t="s">
        <v>454</v>
      </c>
      <c r="C102" s="97" t="s">
        <v>458</v>
      </c>
      <c r="D102" s="162" t="s">
        <v>24</v>
      </c>
      <c r="E102" s="162" t="s">
        <v>24</v>
      </c>
      <c r="F102" s="162" t="s">
        <v>24</v>
      </c>
      <c r="G102" s="162" t="s">
        <v>24</v>
      </c>
      <c r="H102" s="162" t="s">
        <v>24</v>
      </c>
      <c r="I102" s="162" t="s">
        <v>24</v>
      </c>
      <c r="J102" s="162" t="s">
        <v>24</v>
      </c>
      <c r="K102" s="162" t="s">
        <v>24</v>
      </c>
      <c r="L102" s="162" t="s">
        <v>24</v>
      </c>
      <c r="M102" s="162" t="s">
        <v>24</v>
      </c>
      <c r="N102" s="162" t="s">
        <v>24</v>
      </c>
      <c r="O102" s="162" t="s">
        <v>24</v>
      </c>
      <c r="P102" s="162" t="s">
        <v>24</v>
      </c>
      <c r="Q102" s="162" t="s">
        <v>24</v>
      </c>
      <c r="R102" s="162" t="s">
        <v>24</v>
      </c>
      <c r="S102" s="162" t="s">
        <v>24</v>
      </c>
      <c r="T102" s="162" t="s">
        <v>24</v>
      </c>
      <c r="U102" s="162" t="s">
        <v>24</v>
      </c>
      <c r="V102" s="162" t="s">
        <v>24</v>
      </c>
      <c r="W102" s="162" t="s">
        <v>24</v>
      </c>
      <c r="X102" s="162" t="s">
        <v>24</v>
      </c>
      <c r="Y102" s="162" t="s">
        <v>24</v>
      </c>
      <c r="Z102" s="162" t="s">
        <v>24</v>
      </c>
      <c r="AA102" s="162" t="s">
        <v>24</v>
      </c>
      <c r="AB102" s="162" t="s">
        <v>24</v>
      </c>
      <c r="AC102" s="162" t="s">
        <v>24</v>
      </c>
      <c r="AD102" s="162" t="s">
        <v>24</v>
      </c>
      <c r="AE102" s="162" t="s">
        <v>24</v>
      </c>
      <c r="AF102" s="24">
        <f t="shared" ref="AF102" si="67">+SUM(D102,K102,R102,Y102)</f>
        <v>0</v>
      </c>
      <c r="AG102" s="24">
        <f t="shared" ref="AG102" si="68">+SUM(E102,L102,S102,Z102)</f>
        <v>0</v>
      </c>
      <c r="AH102" s="24">
        <f t="shared" ref="AH102" si="69">+SUM(F102,M102,T102,AA102)</f>
        <v>0</v>
      </c>
      <c r="AI102" s="24">
        <f t="shared" ref="AI102" si="70">+SUM(G102,N102,U102,AB102)</f>
        <v>0</v>
      </c>
      <c r="AJ102" s="24">
        <f t="shared" ref="AJ102" si="71">+SUM(H102,O102,V102,AC102)</f>
        <v>0</v>
      </c>
      <c r="AK102" s="24">
        <f t="shared" ref="AK102" si="72">+SUM(I102,P102,W102,AD102)</f>
        <v>0</v>
      </c>
      <c r="AL102" s="24">
        <f t="shared" ref="AL102" si="73">+SUM(J102,Q102,X102,AE102)</f>
        <v>0</v>
      </c>
    </row>
    <row r="103" spans="1:38" ht="47.25" x14ac:dyDescent="0.25">
      <c r="A103" s="97" t="s">
        <v>161</v>
      </c>
      <c r="B103" s="195" t="s">
        <v>455</v>
      </c>
      <c r="C103" s="97" t="s">
        <v>459</v>
      </c>
      <c r="D103" s="162" t="s">
        <v>24</v>
      </c>
      <c r="E103" s="162" t="s">
        <v>24</v>
      </c>
      <c r="F103" s="162" t="s">
        <v>24</v>
      </c>
      <c r="G103" s="162" t="s">
        <v>24</v>
      </c>
      <c r="H103" s="162" t="s">
        <v>24</v>
      </c>
      <c r="I103" s="162" t="s">
        <v>24</v>
      </c>
      <c r="J103" s="162" t="s">
        <v>24</v>
      </c>
      <c r="K103" s="162" t="s">
        <v>24</v>
      </c>
      <c r="L103" s="162" t="s">
        <v>24</v>
      </c>
      <c r="M103" s="162" t="s">
        <v>24</v>
      </c>
      <c r="N103" s="162" t="s">
        <v>24</v>
      </c>
      <c r="O103" s="162" t="s">
        <v>24</v>
      </c>
      <c r="P103" s="162" t="s">
        <v>24</v>
      </c>
      <c r="Q103" s="162" t="s">
        <v>24</v>
      </c>
      <c r="R103" s="162" t="s">
        <v>24</v>
      </c>
      <c r="S103" s="162" t="s">
        <v>24</v>
      </c>
      <c r="T103" s="162" t="s">
        <v>24</v>
      </c>
      <c r="U103" s="162" t="s">
        <v>24</v>
      </c>
      <c r="V103" s="162" t="s">
        <v>24</v>
      </c>
      <c r="W103" s="162" t="s">
        <v>24</v>
      </c>
      <c r="X103" s="162" t="s">
        <v>24</v>
      </c>
      <c r="Y103" s="162" t="s">
        <v>24</v>
      </c>
      <c r="Z103" s="162" t="s">
        <v>24</v>
      </c>
      <c r="AA103" s="162" t="s">
        <v>24</v>
      </c>
      <c r="AB103" s="162" t="s">
        <v>24</v>
      </c>
      <c r="AC103" s="162" t="s">
        <v>24</v>
      </c>
      <c r="AD103" s="162" t="s">
        <v>24</v>
      </c>
      <c r="AE103" s="162" t="s">
        <v>24</v>
      </c>
      <c r="AF103" s="24">
        <f t="shared" ref="AF103:AF112" si="74">+SUM(D103,K103,R103,Y103)</f>
        <v>0</v>
      </c>
      <c r="AG103" s="24">
        <f t="shared" ref="AG103:AG112" si="75">+SUM(E103,L103,S103,Z103)</f>
        <v>0</v>
      </c>
      <c r="AH103" s="24">
        <f t="shared" ref="AH103:AH112" si="76">+SUM(F103,M103,T103,AA103)</f>
        <v>0</v>
      </c>
      <c r="AI103" s="24">
        <f t="shared" ref="AI103:AI112" si="77">+SUM(G103,N103,U103,AB103)</f>
        <v>0</v>
      </c>
      <c r="AJ103" s="24">
        <f t="shared" ref="AJ103:AJ112" si="78">+SUM(H103,O103,V103,AC103)</f>
        <v>0</v>
      </c>
      <c r="AK103" s="24">
        <f t="shared" ref="AK103:AK112" si="79">+SUM(I103,P103,W103,AD103)</f>
        <v>0</v>
      </c>
      <c r="AL103" s="24">
        <f t="shared" ref="AL103:AL112" si="80">+SUM(J103,Q103,X103,AE103)</f>
        <v>0</v>
      </c>
    </row>
    <row r="104" spans="1:38" ht="47.25" x14ac:dyDescent="0.25">
      <c r="A104" s="97" t="s">
        <v>162</v>
      </c>
      <c r="B104" s="195" t="s">
        <v>177</v>
      </c>
      <c r="C104" s="97" t="s">
        <v>178</v>
      </c>
      <c r="D104" s="162" t="s">
        <v>24</v>
      </c>
      <c r="E104" s="162" t="s">
        <v>24</v>
      </c>
      <c r="F104" s="162" t="s">
        <v>24</v>
      </c>
      <c r="G104" s="162" t="s">
        <v>24</v>
      </c>
      <c r="H104" s="162" t="s">
        <v>24</v>
      </c>
      <c r="I104" s="162" t="s">
        <v>24</v>
      </c>
      <c r="J104" s="162" t="s">
        <v>24</v>
      </c>
      <c r="K104" s="162" t="s">
        <v>24</v>
      </c>
      <c r="L104" s="162" t="s">
        <v>24</v>
      </c>
      <c r="M104" s="162" t="s">
        <v>24</v>
      </c>
      <c r="N104" s="162" t="s">
        <v>24</v>
      </c>
      <c r="O104" s="162" t="s">
        <v>24</v>
      </c>
      <c r="P104" s="162" t="s">
        <v>24</v>
      </c>
      <c r="Q104" s="162" t="s">
        <v>24</v>
      </c>
      <c r="R104" s="162" t="s">
        <v>24</v>
      </c>
      <c r="S104" s="162" t="s">
        <v>24</v>
      </c>
      <c r="T104" s="162" t="s">
        <v>24</v>
      </c>
      <c r="U104" s="162" t="s">
        <v>24</v>
      </c>
      <c r="V104" s="162" t="s">
        <v>24</v>
      </c>
      <c r="W104" s="162" t="s">
        <v>24</v>
      </c>
      <c r="X104" s="162" t="s">
        <v>24</v>
      </c>
      <c r="Y104" s="162" t="s">
        <v>24</v>
      </c>
      <c r="Z104" s="162" t="s">
        <v>24</v>
      </c>
      <c r="AA104" s="162" t="s">
        <v>24</v>
      </c>
      <c r="AB104" s="162" t="s">
        <v>24</v>
      </c>
      <c r="AC104" s="162" t="s">
        <v>24</v>
      </c>
      <c r="AD104" s="162" t="s">
        <v>24</v>
      </c>
      <c r="AE104" s="162" t="s">
        <v>24</v>
      </c>
      <c r="AF104" s="24">
        <f t="shared" si="74"/>
        <v>0</v>
      </c>
      <c r="AG104" s="24">
        <f t="shared" si="75"/>
        <v>0</v>
      </c>
      <c r="AH104" s="24">
        <f t="shared" si="76"/>
        <v>0</v>
      </c>
      <c r="AI104" s="24">
        <f t="shared" si="77"/>
        <v>0</v>
      </c>
      <c r="AJ104" s="24">
        <f t="shared" si="78"/>
        <v>0</v>
      </c>
      <c r="AK104" s="24">
        <f t="shared" si="79"/>
        <v>0</v>
      </c>
      <c r="AL104" s="24">
        <f t="shared" si="80"/>
        <v>0</v>
      </c>
    </row>
    <row r="105" spans="1:38" ht="31.5" x14ac:dyDescent="0.25">
      <c r="A105" s="97" t="s">
        <v>456</v>
      </c>
      <c r="B105" s="195" t="s">
        <v>466</v>
      </c>
      <c r="C105" s="97" t="s">
        <v>469</v>
      </c>
      <c r="D105" s="162" t="str">
        <f>VLOOKUP($C105,'[1]5'!$C$21:$CE$113,10,0)</f>
        <v>нд</v>
      </c>
      <c r="E105" s="162" t="str">
        <f>VLOOKUP($C105,'[1]5'!$C$21:$CE$113,11,0)</f>
        <v>нд</v>
      </c>
      <c r="F105" s="162" t="str">
        <f>VLOOKUP($C105,'[1]5'!$C$21:$CE$113,12,0)</f>
        <v>нд</v>
      </c>
      <c r="G105" s="162" t="str">
        <f>VLOOKUP($C105,'[1]5'!$C$21:$CE$113,13,0)</f>
        <v>нд</v>
      </c>
      <c r="H105" s="162" t="str">
        <f>VLOOKUP($C105,'[1]5'!$C$21:$CE$113,14,0)</f>
        <v>нд</v>
      </c>
      <c r="I105" s="162" t="str">
        <f>VLOOKUP($C105,'[1]5'!$C$21:$CE$113,15,0)</f>
        <v>нд</v>
      </c>
      <c r="J105" s="162" t="str">
        <f>VLOOKUP($C105,'[1]5'!$C$21:$CE$113,16,0)</f>
        <v>нд</v>
      </c>
      <c r="K105" s="162" t="str">
        <f>VLOOKUP($C105,'[1]5'!$C$21:$CE$113,26,0)</f>
        <v>нд</v>
      </c>
      <c r="L105" s="162" t="str">
        <f>VLOOKUP($C105,'[1]5'!$C$21:$CE$113,27,0)</f>
        <v>нд</v>
      </c>
      <c r="M105" s="162" t="str">
        <f>VLOOKUP($C105,'[1]5'!$C$21:$CE$113,28,0)</f>
        <v>нд</v>
      </c>
      <c r="N105" s="162" t="str">
        <f>VLOOKUP($C105,'[1]5'!$C$21:$CE$113,29,0)</f>
        <v>нд</v>
      </c>
      <c r="O105" s="162" t="str">
        <f>VLOOKUP($C105,'[1]5'!$C$21:$CE$113,30,0)</f>
        <v>нд</v>
      </c>
      <c r="P105" s="162" t="str">
        <f>VLOOKUP($C105,'[1]5'!$C$21:$CE$113,31,0)</f>
        <v>нд</v>
      </c>
      <c r="Q105" s="162" t="str">
        <f>VLOOKUP($C105,'[1]5'!$C$21:$CE$113,32,0)</f>
        <v>нд</v>
      </c>
      <c r="R105" s="162" t="s">
        <v>24</v>
      </c>
      <c r="S105" s="162">
        <v>1.12305996</v>
      </c>
      <c r="T105" s="162" t="s">
        <v>24</v>
      </c>
      <c r="U105" s="162" t="s">
        <v>24</v>
      </c>
      <c r="V105" s="162" t="s">
        <v>24</v>
      </c>
      <c r="W105" s="162" t="s">
        <v>24</v>
      </c>
      <c r="X105" s="162">
        <v>10</v>
      </c>
      <c r="Y105" s="162" t="s">
        <v>24</v>
      </c>
      <c r="Z105" s="162" t="str">
        <f>VLOOKUP($C105,'[1]5'!$C$21:$CE$113,58,0)</f>
        <v>нд</v>
      </c>
      <c r="AA105" s="162" t="str">
        <f>VLOOKUP($C105,'[1]5'!$C$21:$CE$113,58,0)</f>
        <v>нд</v>
      </c>
      <c r="AB105" s="162" t="str">
        <f>VLOOKUP($C105,'[1]5'!$C$21:$CE$113,58,0)</f>
        <v>нд</v>
      </c>
      <c r="AC105" s="162" t="str">
        <f>VLOOKUP($C105,'[1]5'!$C$21:$CE$113,58,0)</f>
        <v>нд</v>
      </c>
      <c r="AD105" s="162" t="str">
        <f>VLOOKUP($C105,'[1]5'!$C$21:$CE$113,58,0)</f>
        <v>нд</v>
      </c>
      <c r="AE105" s="162" t="str">
        <f>VLOOKUP($C105,'[1]5'!$C$21:$CE$113,58,0)</f>
        <v>нд</v>
      </c>
      <c r="AF105" s="24">
        <f t="shared" si="74"/>
        <v>0</v>
      </c>
      <c r="AG105" s="24">
        <f t="shared" si="75"/>
        <v>1.12305996</v>
      </c>
      <c r="AH105" s="24">
        <f t="shared" si="76"/>
        <v>0</v>
      </c>
      <c r="AI105" s="24">
        <f t="shared" si="77"/>
        <v>0</v>
      </c>
      <c r="AJ105" s="24">
        <f t="shared" si="78"/>
        <v>0</v>
      </c>
      <c r="AK105" s="24">
        <f t="shared" si="79"/>
        <v>0</v>
      </c>
      <c r="AL105" s="24">
        <f t="shared" si="80"/>
        <v>10</v>
      </c>
    </row>
    <row r="106" spans="1:38" x14ac:dyDescent="0.25">
      <c r="A106" s="97" t="s">
        <v>457</v>
      </c>
      <c r="B106" s="195" t="s">
        <v>467</v>
      </c>
      <c r="C106" s="97" t="s">
        <v>470</v>
      </c>
      <c r="D106" s="162" t="str">
        <f>VLOOKUP($C106,'[1]5'!$C$21:$CE$113,10,0)</f>
        <v>нд</v>
      </c>
      <c r="E106" s="162" t="str">
        <f>VLOOKUP($C106,'[1]5'!$C$21:$CE$113,11,0)</f>
        <v>нд</v>
      </c>
      <c r="F106" s="162" t="str">
        <f>VLOOKUP($C106,'[1]5'!$C$21:$CE$113,12,0)</f>
        <v>нд</v>
      </c>
      <c r="G106" s="162" t="str">
        <f>VLOOKUP($C106,'[1]5'!$C$21:$CE$113,13,0)</f>
        <v>нд</v>
      </c>
      <c r="H106" s="162" t="str">
        <f>VLOOKUP($C106,'[1]5'!$C$21:$CE$113,14,0)</f>
        <v>нд</v>
      </c>
      <c r="I106" s="162" t="str">
        <f>VLOOKUP($C106,'[1]5'!$C$21:$CE$113,15,0)</f>
        <v>нд</v>
      </c>
      <c r="J106" s="162" t="str">
        <f>VLOOKUP($C106,'[1]5'!$C$21:$CE$113,16,0)</f>
        <v>нд</v>
      </c>
      <c r="K106" s="162" t="str">
        <f>VLOOKUP($C106,'[1]5'!$C$21:$CE$113,26,0)</f>
        <v>нд</v>
      </c>
      <c r="L106" s="162" t="str">
        <f>VLOOKUP($C106,'[1]5'!$C$21:$CE$113,27,0)</f>
        <v>нд</v>
      </c>
      <c r="M106" s="162" t="str">
        <f>VLOOKUP($C106,'[1]5'!$C$21:$CE$113,28,0)</f>
        <v>нд</v>
      </c>
      <c r="N106" s="162" t="str">
        <f>VLOOKUP($C106,'[1]5'!$C$21:$CE$113,29,0)</f>
        <v>нд</v>
      </c>
      <c r="O106" s="162" t="str">
        <f>VLOOKUP($C106,'[1]5'!$C$21:$CE$113,30,0)</f>
        <v>нд</v>
      </c>
      <c r="P106" s="162" t="str">
        <f>VLOOKUP($C106,'[1]5'!$C$21:$CE$113,31,0)</f>
        <v>нд</v>
      </c>
      <c r="Q106" s="162" t="str">
        <f>VLOOKUP($C106,'[1]5'!$C$21:$CE$113,32,0)</f>
        <v>нд</v>
      </c>
      <c r="R106" s="162" t="s">
        <v>24</v>
      </c>
      <c r="S106" s="162" t="s">
        <v>24</v>
      </c>
      <c r="T106" s="162" t="s">
        <v>24</v>
      </c>
      <c r="U106" s="162" t="s">
        <v>24</v>
      </c>
      <c r="V106" s="162" t="s">
        <v>24</v>
      </c>
      <c r="W106" s="162" t="s">
        <v>24</v>
      </c>
      <c r="X106" s="162" t="s">
        <v>24</v>
      </c>
      <c r="Y106" s="162" t="s">
        <v>24</v>
      </c>
      <c r="Z106" s="162" t="str">
        <f>VLOOKUP($C106,'[1]5'!$C$21:$CE$113,58,0)</f>
        <v>нд</v>
      </c>
      <c r="AA106" s="162" t="str">
        <f>VLOOKUP($C106,'[1]5'!$C$21:$CE$113,58,0)</f>
        <v>нд</v>
      </c>
      <c r="AB106" s="162" t="str">
        <f>VLOOKUP($C106,'[1]5'!$C$21:$CE$113,58,0)</f>
        <v>нд</v>
      </c>
      <c r="AC106" s="162" t="str">
        <f>VLOOKUP($C106,'[1]5'!$C$21:$CE$113,58,0)</f>
        <v>нд</v>
      </c>
      <c r="AD106" s="162" t="str">
        <f>VLOOKUP($C106,'[1]5'!$C$21:$CE$113,58,0)</f>
        <v>нд</v>
      </c>
      <c r="AE106" s="162" t="str">
        <f>VLOOKUP($C106,'[1]5'!$C$21:$CE$113,58,0)</f>
        <v>нд</v>
      </c>
      <c r="AF106" s="24">
        <f t="shared" si="74"/>
        <v>0</v>
      </c>
      <c r="AG106" s="24">
        <f t="shared" si="75"/>
        <v>0</v>
      </c>
      <c r="AH106" s="24">
        <f t="shared" si="76"/>
        <v>0</v>
      </c>
      <c r="AI106" s="24">
        <f t="shared" si="77"/>
        <v>0</v>
      </c>
      <c r="AJ106" s="24">
        <f t="shared" si="78"/>
        <v>0</v>
      </c>
      <c r="AK106" s="24">
        <f t="shared" si="79"/>
        <v>0</v>
      </c>
      <c r="AL106" s="24">
        <f t="shared" si="80"/>
        <v>0</v>
      </c>
    </row>
    <row r="107" spans="1:38" x14ac:dyDescent="0.25">
      <c r="A107" s="97" t="s">
        <v>464</v>
      </c>
      <c r="B107" s="195" t="s">
        <v>468</v>
      </c>
      <c r="C107" s="97" t="s">
        <v>471</v>
      </c>
      <c r="D107" s="162" t="str">
        <f>VLOOKUP($C107,'[1]5'!$C$21:$CE$113,10,0)</f>
        <v>нд</v>
      </c>
      <c r="E107" s="162" t="str">
        <f>VLOOKUP($C107,'[1]5'!$C$21:$CE$113,11,0)</f>
        <v>нд</v>
      </c>
      <c r="F107" s="162" t="str">
        <f>VLOOKUP($C107,'[1]5'!$C$21:$CE$113,12,0)</f>
        <v>нд</v>
      </c>
      <c r="G107" s="162" t="str">
        <f>VLOOKUP($C107,'[1]5'!$C$21:$CE$113,13,0)</f>
        <v>нд</v>
      </c>
      <c r="H107" s="162" t="str">
        <f>VLOOKUP($C107,'[1]5'!$C$21:$CE$113,14,0)</f>
        <v>нд</v>
      </c>
      <c r="I107" s="162" t="str">
        <f>VLOOKUP($C107,'[1]5'!$C$21:$CE$113,15,0)</f>
        <v>нд</v>
      </c>
      <c r="J107" s="162" t="str">
        <f>VLOOKUP($C107,'[1]5'!$C$21:$CE$113,16,0)</f>
        <v>нд</v>
      </c>
      <c r="K107" s="162" t="str">
        <f>VLOOKUP($C107,'[1]5'!$C$21:$CE$113,26,0)</f>
        <v>нд</v>
      </c>
      <c r="L107" s="162" t="str">
        <f>VLOOKUP($C107,'[1]5'!$C$21:$CE$113,27,0)</f>
        <v>нд</v>
      </c>
      <c r="M107" s="162" t="str">
        <f>VLOOKUP($C107,'[1]5'!$C$21:$CE$113,28,0)</f>
        <v>нд</v>
      </c>
      <c r="N107" s="162" t="str">
        <f>VLOOKUP($C107,'[1]5'!$C$21:$CE$113,29,0)</f>
        <v>нд</v>
      </c>
      <c r="O107" s="162" t="str">
        <f>VLOOKUP($C107,'[1]5'!$C$21:$CE$113,30,0)</f>
        <v>нд</v>
      </c>
      <c r="P107" s="162" t="str">
        <f>VLOOKUP($C107,'[1]5'!$C$21:$CE$113,31,0)</f>
        <v>нд</v>
      </c>
      <c r="Q107" s="162" t="str">
        <f>VLOOKUP($C107,'[1]5'!$C$21:$CE$113,32,0)</f>
        <v>нд</v>
      </c>
      <c r="R107" s="162" t="s">
        <v>24</v>
      </c>
      <c r="S107" s="162" t="s">
        <v>24</v>
      </c>
      <c r="T107" s="162" t="s">
        <v>24</v>
      </c>
      <c r="U107" s="162" t="s">
        <v>24</v>
      </c>
      <c r="V107" s="162" t="s">
        <v>24</v>
      </c>
      <c r="W107" s="162" t="s">
        <v>24</v>
      </c>
      <c r="X107" s="162" t="s">
        <v>24</v>
      </c>
      <c r="Y107" s="162" t="s">
        <v>24</v>
      </c>
      <c r="Z107" s="162" t="str">
        <f>VLOOKUP($C107,'[1]5'!$C$21:$CE$113,59,0)</f>
        <v>нд</v>
      </c>
      <c r="AA107" s="162" t="str">
        <f>VLOOKUP($C107,'[1]5'!$C$21:$CE$113,60,0)</f>
        <v>нд</v>
      </c>
      <c r="AB107" s="162" t="str">
        <f>VLOOKUP($C107,'[1]5'!$C$21:$CE$113,61,0)</f>
        <v>нд</v>
      </c>
      <c r="AC107" s="162" t="str">
        <f>VLOOKUP($C107,'[1]5'!$C$21:$CE$113,62,0)</f>
        <v>нд</v>
      </c>
      <c r="AD107" s="162" t="str">
        <f>VLOOKUP($C107,'[1]5'!$C$21:$CE$113,63,0)</f>
        <v>нд</v>
      </c>
      <c r="AE107" s="162" t="str">
        <f>VLOOKUP($C107,'[1]5'!$C$21:$CE$113,64,0)</f>
        <v>нд</v>
      </c>
      <c r="AF107" s="24">
        <f t="shared" si="74"/>
        <v>0</v>
      </c>
      <c r="AG107" s="24">
        <f t="shared" si="75"/>
        <v>0</v>
      </c>
      <c r="AH107" s="24">
        <f t="shared" si="76"/>
        <v>0</v>
      </c>
      <c r="AI107" s="24">
        <f t="shared" si="77"/>
        <v>0</v>
      </c>
      <c r="AJ107" s="24">
        <f t="shared" si="78"/>
        <v>0</v>
      </c>
      <c r="AK107" s="24">
        <f t="shared" si="79"/>
        <v>0</v>
      </c>
      <c r="AL107" s="24">
        <f t="shared" si="80"/>
        <v>0</v>
      </c>
    </row>
    <row r="108" spans="1:38" x14ac:dyDescent="0.25">
      <c r="A108" s="194" t="s">
        <v>465</v>
      </c>
      <c r="B108" s="195" t="s">
        <v>506</v>
      </c>
      <c r="C108" s="194" t="s">
        <v>507</v>
      </c>
      <c r="D108" s="162" t="s">
        <v>24</v>
      </c>
      <c r="E108" s="162" t="s">
        <v>24</v>
      </c>
      <c r="F108" s="162" t="s">
        <v>24</v>
      </c>
      <c r="G108" s="162" t="s">
        <v>24</v>
      </c>
      <c r="H108" s="162" t="s">
        <v>24</v>
      </c>
      <c r="I108" s="162" t="s">
        <v>24</v>
      </c>
      <c r="J108" s="162" t="s">
        <v>24</v>
      </c>
      <c r="K108" s="162" t="s">
        <v>24</v>
      </c>
      <c r="L108" s="162" t="s">
        <v>24</v>
      </c>
      <c r="M108" s="162" t="s">
        <v>24</v>
      </c>
      <c r="N108" s="162" t="s">
        <v>24</v>
      </c>
      <c r="O108" s="162" t="s">
        <v>24</v>
      </c>
      <c r="P108" s="162" t="s">
        <v>24</v>
      </c>
      <c r="Q108" s="162" t="s">
        <v>24</v>
      </c>
      <c r="R108" s="162" t="s">
        <v>24</v>
      </c>
      <c r="S108" s="162" t="s">
        <v>24</v>
      </c>
      <c r="T108" s="162" t="s">
        <v>24</v>
      </c>
      <c r="U108" s="162" t="s">
        <v>24</v>
      </c>
      <c r="V108" s="162" t="s">
        <v>24</v>
      </c>
      <c r="W108" s="162" t="s">
        <v>24</v>
      </c>
      <c r="X108" s="162">
        <v>1</v>
      </c>
      <c r="Y108" s="162" t="s">
        <v>24</v>
      </c>
      <c r="Z108" s="225">
        <v>4.6431820833333335</v>
      </c>
      <c r="AA108" s="225" t="s">
        <v>24</v>
      </c>
      <c r="AB108" s="225" t="s">
        <v>24</v>
      </c>
      <c r="AC108" s="225" t="s">
        <v>24</v>
      </c>
      <c r="AD108" s="225" t="s">
        <v>24</v>
      </c>
      <c r="AE108" s="225">
        <v>1</v>
      </c>
      <c r="AF108" s="24">
        <f t="shared" si="74"/>
        <v>0</v>
      </c>
      <c r="AG108" s="24">
        <f t="shared" si="75"/>
        <v>4.6431820833333335</v>
      </c>
      <c r="AH108" s="24">
        <f t="shared" si="76"/>
        <v>0</v>
      </c>
      <c r="AI108" s="24">
        <f t="shared" si="77"/>
        <v>0</v>
      </c>
      <c r="AJ108" s="24">
        <f t="shared" si="78"/>
        <v>0</v>
      </c>
      <c r="AK108" s="24">
        <f t="shared" si="79"/>
        <v>0</v>
      </c>
      <c r="AL108" s="24">
        <f t="shared" si="80"/>
        <v>2</v>
      </c>
    </row>
    <row r="109" spans="1:38" x14ac:dyDescent="0.25">
      <c r="A109" s="194" t="s">
        <v>508</v>
      </c>
      <c r="B109" s="195" t="s">
        <v>509</v>
      </c>
      <c r="C109" s="194" t="s">
        <v>510</v>
      </c>
      <c r="D109" s="162" t="s">
        <v>24</v>
      </c>
      <c r="E109" s="162" t="s">
        <v>24</v>
      </c>
      <c r="F109" s="162" t="s">
        <v>24</v>
      </c>
      <c r="G109" s="162" t="s">
        <v>24</v>
      </c>
      <c r="H109" s="162" t="s">
        <v>24</v>
      </c>
      <c r="I109" s="162" t="s">
        <v>24</v>
      </c>
      <c r="J109" s="162" t="s">
        <v>24</v>
      </c>
      <c r="K109" s="162" t="s">
        <v>24</v>
      </c>
      <c r="L109" s="162" t="s">
        <v>24</v>
      </c>
      <c r="M109" s="162" t="s">
        <v>24</v>
      </c>
      <c r="N109" s="162" t="s">
        <v>24</v>
      </c>
      <c r="O109" s="162" t="s">
        <v>24</v>
      </c>
      <c r="P109" s="162" t="s">
        <v>24</v>
      </c>
      <c r="Q109" s="162" t="s">
        <v>24</v>
      </c>
      <c r="R109" s="162" t="s">
        <v>24</v>
      </c>
      <c r="S109" s="162" t="s">
        <v>24</v>
      </c>
      <c r="T109" s="162" t="s">
        <v>24</v>
      </c>
      <c r="U109" s="162" t="s">
        <v>24</v>
      </c>
      <c r="V109" s="162" t="s">
        <v>24</v>
      </c>
      <c r="W109" s="162" t="s">
        <v>24</v>
      </c>
      <c r="X109" s="162">
        <v>4</v>
      </c>
      <c r="Y109" s="162" t="s">
        <v>24</v>
      </c>
      <c r="Z109" s="225">
        <v>0.83333333333333337</v>
      </c>
      <c r="AA109" s="225" t="s">
        <v>24</v>
      </c>
      <c r="AB109" s="225" t="s">
        <v>24</v>
      </c>
      <c r="AC109" s="225" t="s">
        <v>24</v>
      </c>
      <c r="AD109" s="225" t="s">
        <v>24</v>
      </c>
      <c r="AE109" s="225">
        <v>4</v>
      </c>
      <c r="AF109" s="24">
        <f t="shared" si="74"/>
        <v>0</v>
      </c>
      <c r="AG109" s="24">
        <f t="shared" si="75"/>
        <v>0.83333333333333337</v>
      </c>
      <c r="AH109" s="24">
        <f t="shared" si="76"/>
        <v>0</v>
      </c>
      <c r="AI109" s="24">
        <f t="shared" si="77"/>
        <v>0</v>
      </c>
      <c r="AJ109" s="24">
        <f t="shared" si="78"/>
        <v>0</v>
      </c>
      <c r="AK109" s="24">
        <f t="shared" si="79"/>
        <v>0</v>
      </c>
      <c r="AL109" s="24">
        <f t="shared" si="80"/>
        <v>8</v>
      </c>
    </row>
    <row r="110" spans="1:38" ht="47.25" x14ac:dyDescent="0.25">
      <c r="A110" s="194" t="s">
        <v>511</v>
      </c>
      <c r="B110" s="195" t="s">
        <v>512</v>
      </c>
      <c r="C110" s="194" t="s">
        <v>513</v>
      </c>
      <c r="D110" s="162" t="s">
        <v>24</v>
      </c>
      <c r="E110" s="162" t="s">
        <v>24</v>
      </c>
      <c r="F110" s="162" t="s">
        <v>24</v>
      </c>
      <c r="G110" s="162" t="s">
        <v>24</v>
      </c>
      <c r="H110" s="162" t="s">
        <v>24</v>
      </c>
      <c r="I110" s="162" t="s">
        <v>24</v>
      </c>
      <c r="J110" s="162" t="s">
        <v>24</v>
      </c>
      <c r="K110" s="162" t="s">
        <v>24</v>
      </c>
      <c r="L110" s="162" t="s">
        <v>24</v>
      </c>
      <c r="M110" s="162" t="s">
        <v>24</v>
      </c>
      <c r="N110" s="162" t="s">
        <v>24</v>
      </c>
      <c r="O110" s="162" t="s">
        <v>24</v>
      </c>
      <c r="P110" s="162" t="s">
        <v>24</v>
      </c>
      <c r="Q110" s="162" t="s">
        <v>24</v>
      </c>
      <c r="R110" s="162" t="s">
        <v>24</v>
      </c>
      <c r="S110" s="162" t="s">
        <v>24</v>
      </c>
      <c r="T110" s="162" t="s">
        <v>24</v>
      </c>
      <c r="U110" s="162" t="s">
        <v>24</v>
      </c>
      <c r="V110" s="162" t="s">
        <v>24</v>
      </c>
      <c r="W110" s="162" t="s">
        <v>24</v>
      </c>
      <c r="X110" s="162" t="s">
        <v>24</v>
      </c>
      <c r="Y110" s="162" t="s">
        <v>24</v>
      </c>
      <c r="Z110" s="225">
        <v>0.32110100000000003</v>
      </c>
      <c r="AA110" s="225" t="s">
        <v>24</v>
      </c>
      <c r="AB110" s="225" t="s">
        <v>24</v>
      </c>
      <c r="AC110" s="225" t="s">
        <v>24</v>
      </c>
      <c r="AD110" s="225" t="s">
        <v>24</v>
      </c>
      <c r="AE110" s="225">
        <v>1</v>
      </c>
      <c r="AF110" s="24">
        <f t="shared" si="74"/>
        <v>0</v>
      </c>
      <c r="AG110" s="24">
        <f t="shared" si="75"/>
        <v>0.32110100000000003</v>
      </c>
      <c r="AH110" s="24">
        <f t="shared" si="76"/>
        <v>0</v>
      </c>
      <c r="AI110" s="24">
        <f t="shared" si="77"/>
        <v>0</v>
      </c>
      <c r="AJ110" s="24">
        <f t="shared" si="78"/>
        <v>0</v>
      </c>
      <c r="AK110" s="24">
        <f t="shared" si="79"/>
        <v>0</v>
      </c>
      <c r="AL110" s="24">
        <f t="shared" si="80"/>
        <v>1</v>
      </c>
    </row>
    <row r="111" spans="1:38" ht="94.5" x14ac:dyDescent="0.25">
      <c r="A111" s="194" t="s">
        <v>514</v>
      </c>
      <c r="B111" s="195" t="s">
        <v>526</v>
      </c>
      <c r="C111" s="194" t="s">
        <v>516</v>
      </c>
      <c r="D111" s="162" t="s">
        <v>24</v>
      </c>
      <c r="E111" s="162" t="s">
        <v>24</v>
      </c>
      <c r="F111" s="162" t="s">
        <v>24</v>
      </c>
      <c r="G111" s="162" t="s">
        <v>24</v>
      </c>
      <c r="H111" s="162" t="s">
        <v>24</v>
      </c>
      <c r="I111" s="162" t="s">
        <v>24</v>
      </c>
      <c r="J111" s="162" t="s">
        <v>24</v>
      </c>
      <c r="K111" s="162" t="s">
        <v>24</v>
      </c>
      <c r="L111" s="162" t="s">
        <v>24</v>
      </c>
      <c r="M111" s="162" t="s">
        <v>24</v>
      </c>
      <c r="N111" s="162" t="s">
        <v>24</v>
      </c>
      <c r="O111" s="162" t="s">
        <v>24</v>
      </c>
      <c r="P111" s="162" t="s">
        <v>24</v>
      </c>
      <c r="Q111" s="162" t="s">
        <v>24</v>
      </c>
      <c r="R111" s="162" t="s">
        <v>24</v>
      </c>
      <c r="S111" s="162" t="s">
        <v>24</v>
      </c>
      <c r="T111" s="162" t="s">
        <v>24</v>
      </c>
      <c r="U111" s="162" t="s">
        <v>24</v>
      </c>
      <c r="V111" s="162" t="s">
        <v>24</v>
      </c>
      <c r="W111" s="162" t="s">
        <v>24</v>
      </c>
      <c r="X111" s="162" t="s">
        <v>24</v>
      </c>
      <c r="Y111" s="162" t="s">
        <v>24</v>
      </c>
      <c r="Z111" s="226" t="s">
        <v>24</v>
      </c>
      <c r="AA111" s="226" t="s">
        <v>24</v>
      </c>
      <c r="AB111" s="226" t="s">
        <v>24</v>
      </c>
      <c r="AC111" s="226" t="s">
        <v>24</v>
      </c>
      <c r="AD111" s="226" t="s">
        <v>24</v>
      </c>
      <c r="AE111" s="226" t="s">
        <v>24</v>
      </c>
      <c r="AF111" s="24">
        <f t="shared" si="74"/>
        <v>0</v>
      </c>
      <c r="AG111" s="24">
        <f t="shared" si="75"/>
        <v>0</v>
      </c>
      <c r="AH111" s="24">
        <f t="shared" si="76"/>
        <v>0</v>
      </c>
      <c r="AI111" s="24">
        <f t="shared" si="77"/>
        <v>0</v>
      </c>
      <c r="AJ111" s="24">
        <f t="shared" si="78"/>
        <v>0</v>
      </c>
      <c r="AK111" s="24">
        <f t="shared" si="79"/>
        <v>0</v>
      </c>
      <c r="AL111" s="24">
        <f t="shared" si="80"/>
        <v>0</v>
      </c>
    </row>
    <row r="112" spans="1:38" ht="31.5" x14ac:dyDescent="0.25">
      <c r="A112" s="194" t="s">
        <v>517</v>
      </c>
      <c r="B112" s="195" t="s">
        <v>518</v>
      </c>
      <c r="C112" s="194" t="s">
        <v>519</v>
      </c>
      <c r="D112" s="162" t="s">
        <v>24</v>
      </c>
      <c r="E112" s="162" t="s">
        <v>24</v>
      </c>
      <c r="F112" s="162" t="s">
        <v>24</v>
      </c>
      <c r="G112" s="162" t="s">
        <v>24</v>
      </c>
      <c r="H112" s="162" t="s">
        <v>24</v>
      </c>
      <c r="I112" s="162" t="s">
        <v>24</v>
      </c>
      <c r="J112" s="162" t="s">
        <v>24</v>
      </c>
      <c r="K112" s="162" t="s">
        <v>24</v>
      </c>
      <c r="L112" s="162" t="s">
        <v>24</v>
      </c>
      <c r="M112" s="162" t="s">
        <v>24</v>
      </c>
      <c r="N112" s="162" t="s">
        <v>24</v>
      </c>
      <c r="O112" s="162" t="s">
        <v>24</v>
      </c>
      <c r="P112" s="162" t="s">
        <v>24</v>
      </c>
      <c r="Q112" s="162" t="s">
        <v>24</v>
      </c>
      <c r="R112" s="162" t="s">
        <v>24</v>
      </c>
      <c r="S112" s="162" t="s">
        <v>24</v>
      </c>
      <c r="T112" s="162" t="s">
        <v>24</v>
      </c>
      <c r="U112" s="162" t="s">
        <v>24</v>
      </c>
      <c r="V112" s="162" t="s">
        <v>24</v>
      </c>
      <c r="W112" s="162" t="s">
        <v>24</v>
      </c>
      <c r="X112" s="162" t="s">
        <v>24</v>
      </c>
      <c r="Y112" s="162" t="s">
        <v>24</v>
      </c>
      <c r="Z112" s="226" t="s">
        <v>24</v>
      </c>
      <c r="AA112" s="226" t="s">
        <v>24</v>
      </c>
      <c r="AB112" s="226" t="s">
        <v>24</v>
      </c>
      <c r="AC112" s="226" t="s">
        <v>24</v>
      </c>
      <c r="AD112" s="226" t="s">
        <v>24</v>
      </c>
      <c r="AE112" s="226" t="s">
        <v>24</v>
      </c>
      <c r="AF112" s="24">
        <f t="shared" si="74"/>
        <v>0</v>
      </c>
      <c r="AG112" s="24">
        <f t="shared" si="75"/>
        <v>0</v>
      </c>
      <c r="AH112" s="24">
        <f t="shared" si="76"/>
        <v>0</v>
      </c>
      <c r="AI112" s="24">
        <f t="shared" si="77"/>
        <v>0</v>
      </c>
      <c r="AJ112" s="24">
        <f t="shared" si="78"/>
        <v>0</v>
      </c>
      <c r="AK112" s="24">
        <f t="shared" si="79"/>
        <v>0</v>
      </c>
      <c r="AL112" s="24">
        <f t="shared" si="80"/>
        <v>0</v>
      </c>
    </row>
  </sheetData>
  <autoFilter ref="A15:WXX110"/>
  <mergeCells count="19">
    <mergeCell ref="A11:A14"/>
    <mergeCell ref="B11:B14"/>
    <mergeCell ref="C11:C14"/>
    <mergeCell ref="D11:AL11"/>
    <mergeCell ref="D12:J12"/>
    <mergeCell ref="K12:Q12"/>
    <mergeCell ref="R12:X12"/>
    <mergeCell ref="Y12:AE12"/>
    <mergeCell ref="AF12:AL12"/>
    <mergeCell ref="E13:J13"/>
    <mergeCell ref="L13:Q13"/>
    <mergeCell ref="S13:X13"/>
    <mergeCell ref="Z13:AE13"/>
    <mergeCell ref="AG13:AL13"/>
    <mergeCell ref="A4:AL4"/>
    <mergeCell ref="A6:AL6"/>
    <mergeCell ref="A8:AL8"/>
    <mergeCell ref="A9:AL9"/>
    <mergeCell ref="A10:AE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W112"/>
  <sheetViews>
    <sheetView zoomScale="70" zoomScaleNormal="70" workbookViewId="0">
      <selection activeCell="AG2" sqref="AG2"/>
    </sheetView>
  </sheetViews>
  <sheetFormatPr defaultRowHeight="15.75" x14ac:dyDescent="0.25"/>
  <cols>
    <col min="1" max="1" width="13.7109375" style="121" customWidth="1"/>
    <col min="2" max="2" width="37.85546875" style="121" customWidth="1"/>
    <col min="3" max="3" width="15.85546875" style="121" customWidth="1"/>
    <col min="4" max="33" width="8.5703125" style="185" customWidth="1"/>
    <col min="34" max="237" width="9.140625" style="121"/>
    <col min="238" max="238" width="13.7109375" style="121" customWidth="1"/>
    <col min="239" max="239" width="37.85546875" style="121" customWidth="1"/>
    <col min="240" max="240" width="15.85546875" style="121" customWidth="1"/>
    <col min="241" max="241" width="8.28515625" style="121" customWidth="1"/>
    <col min="242" max="258" width="6.85546875" style="121" customWidth="1"/>
    <col min="259" max="288" width="8.5703125" style="121" customWidth="1"/>
    <col min="289" max="289" width="37" style="121" customWidth="1"/>
    <col min="290" max="493" width="9.140625" style="121"/>
    <col min="494" max="494" width="13.7109375" style="121" customWidth="1"/>
    <col min="495" max="495" width="37.85546875" style="121" customWidth="1"/>
    <col min="496" max="496" width="15.85546875" style="121" customWidth="1"/>
    <col min="497" max="497" width="8.28515625" style="121" customWidth="1"/>
    <col min="498" max="514" width="6.85546875" style="121" customWidth="1"/>
    <col min="515" max="544" width="8.5703125" style="121" customWidth="1"/>
    <col min="545" max="545" width="37" style="121" customWidth="1"/>
    <col min="546" max="749" width="9.140625" style="121"/>
    <col min="750" max="750" width="13.7109375" style="121" customWidth="1"/>
    <col min="751" max="751" width="37.85546875" style="121" customWidth="1"/>
    <col min="752" max="752" width="15.85546875" style="121" customWidth="1"/>
    <col min="753" max="753" width="8.28515625" style="121" customWidth="1"/>
    <col min="754" max="770" width="6.85546875" style="121" customWidth="1"/>
    <col min="771" max="800" width="8.5703125" style="121" customWidth="1"/>
    <col min="801" max="801" width="37" style="121" customWidth="1"/>
    <col min="802" max="1005" width="9.140625" style="121"/>
    <col min="1006" max="1006" width="13.7109375" style="121" customWidth="1"/>
    <col min="1007" max="1007" width="37.85546875" style="121" customWidth="1"/>
    <col min="1008" max="1008" width="15.85546875" style="121" customWidth="1"/>
    <col min="1009" max="1009" width="8.28515625" style="121" customWidth="1"/>
    <col min="1010" max="1026" width="6.85546875" style="121" customWidth="1"/>
    <col min="1027" max="1056" width="8.5703125" style="121" customWidth="1"/>
    <col min="1057" max="1057" width="37" style="121" customWidth="1"/>
    <col min="1058" max="1261" width="9.140625" style="121"/>
    <col min="1262" max="1262" width="13.7109375" style="121" customWidth="1"/>
    <col min="1263" max="1263" width="37.85546875" style="121" customWidth="1"/>
    <col min="1264" max="1264" width="15.85546875" style="121" customWidth="1"/>
    <col min="1265" max="1265" width="8.28515625" style="121" customWidth="1"/>
    <col min="1266" max="1282" width="6.85546875" style="121" customWidth="1"/>
    <col min="1283" max="1312" width="8.5703125" style="121" customWidth="1"/>
    <col min="1313" max="1313" width="37" style="121" customWidth="1"/>
    <col min="1314" max="1517" width="9.140625" style="121"/>
    <col min="1518" max="1518" width="13.7109375" style="121" customWidth="1"/>
    <col min="1519" max="1519" width="37.85546875" style="121" customWidth="1"/>
    <col min="1520" max="1520" width="15.85546875" style="121" customWidth="1"/>
    <col min="1521" max="1521" width="8.28515625" style="121" customWidth="1"/>
    <col min="1522" max="1538" width="6.85546875" style="121" customWidth="1"/>
    <col min="1539" max="1568" width="8.5703125" style="121" customWidth="1"/>
    <col min="1569" max="1569" width="37" style="121" customWidth="1"/>
    <col min="1570" max="1773" width="9.140625" style="121"/>
    <col min="1774" max="1774" width="13.7109375" style="121" customWidth="1"/>
    <col min="1775" max="1775" width="37.85546875" style="121" customWidth="1"/>
    <col min="1776" max="1776" width="15.85546875" style="121" customWidth="1"/>
    <col min="1777" max="1777" width="8.28515625" style="121" customWidth="1"/>
    <col min="1778" max="1794" width="6.85546875" style="121" customWidth="1"/>
    <col min="1795" max="1824" width="8.5703125" style="121" customWidth="1"/>
    <col min="1825" max="1825" width="37" style="121" customWidth="1"/>
    <col min="1826" max="2029" width="9.140625" style="121"/>
    <col min="2030" max="2030" width="13.7109375" style="121" customWidth="1"/>
    <col min="2031" max="2031" width="37.85546875" style="121" customWidth="1"/>
    <col min="2032" max="2032" width="15.85546875" style="121" customWidth="1"/>
    <col min="2033" max="2033" width="8.28515625" style="121" customWidth="1"/>
    <col min="2034" max="2050" width="6.85546875" style="121" customWidth="1"/>
    <col min="2051" max="2080" width="8.5703125" style="121" customWidth="1"/>
    <col min="2081" max="2081" width="37" style="121" customWidth="1"/>
    <col min="2082" max="2285" width="9.140625" style="121"/>
    <col min="2286" max="2286" width="13.7109375" style="121" customWidth="1"/>
    <col min="2287" max="2287" width="37.85546875" style="121" customWidth="1"/>
    <col min="2288" max="2288" width="15.85546875" style="121" customWidth="1"/>
    <col min="2289" max="2289" width="8.28515625" style="121" customWidth="1"/>
    <col min="2290" max="2306" width="6.85546875" style="121" customWidth="1"/>
    <col min="2307" max="2336" width="8.5703125" style="121" customWidth="1"/>
    <col min="2337" max="2337" width="37" style="121" customWidth="1"/>
    <col min="2338" max="2541" width="9.140625" style="121"/>
    <col min="2542" max="2542" width="13.7109375" style="121" customWidth="1"/>
    <col min="2543" max="2543" width="37.85546875" style="121" customWidth="1"/>
    <col min="2544" max="2544" width="15.85546875" style="121" customWidth="1"/>
    <col min="2545" max="2545" width="8.28515625" style="121" customWidth="1"/>
    <col min="2546" max="2562" width="6.85546875" style="121" customWidth="1"/>
    <col min="2563" max="2592" width="8.5703125" style="121" customWidth="1"/>
    <col min="2593" max="2593" width="37" style="121" customWidth="1"/>
    <col min="2594" max="2797" width="9.140625" style="121"/>
    <col min="2798" max="2798" width="13.7109375" style="121" customWidth="1"/>
    <col min="2799" max="2799" width="37.85546875" style="121" customWidth="1"/>
    <col min="2800" max="2800" width="15.85546875" style="121" customWidth="1"/>
    <col min="2801" max="2801" width="8.28515625" style="121" customWidth="1"/>
    <col min="2802" max="2818" width="6.85546875" style="121" customWidth="1"/>
    <col min="2819" max="2848" width="8.5703125" style="121" customWidth="1"/>
    <col min="2849" max="2849" width="37" style="121" customWidth="1"/>
    <col min="2850" max="3053" width="9.140625" style="121"/>
    <col min="3054" max="3054" width="13.7109375" style="121" customWidth="1"/>
    <col min="3055" max="3055" width="37.85546875" style="121" customWidth="1"/>
    <col min="3056" max="3056" width="15.85546875" style="121" customWidth="1"/>
    <col min="3057" max="3057" width="8.28515625" style="121" customWidth="1"/>
    <col min="3058" max="3074" width="6.85546875" style="121" customWidth="1"/>
    <col min="3075" max="3104" width="8.5703125" style="121" customWidth="1"/>
    <col min="3105" max="3105" width="37" style="121" customWidth="1"/>
    <col min="3106" max="3309" width="9.140625" style="121"/>
    <col min="3310" max="3310" width="13.7109375" style="121" customWidth="1"/>
    <col min="3311" max="3311" width="37.85546875" style="121" customWidth="1"/>
    <col min="3312" max="3312" width="15.85546875" style="121" customWidth="1"/>
    <col min="3313" max="3313" width="8.28515625" style="121" customWidth="1"/>
    <col min="3314" max="3330" width="6.85546875" style="121" customWidth="1"/>
    <col min="3331" max="3360" width="8.5703125" style="121" customWidth="1"/>
    <col min="3361" max="3361" width="37" style="121" customWidth="1"/>
    <col min="3362" max="3565" width="9.140625" style="121"/>
    <col min="3566" max="3566" width="13.7109375" style="121" customWidth="1"/>
    <col min="3567" max="3567" width="37.85546875" style="121" customWidth="1"/>
    <col min="3568" max="3568" width="15.85546875" style="121" customWidth="1"/>
    <col min="3569" max="3569" width="8.28515625" style="121" customWidth="1"/>
    <col min="3570" max="3586" width="6.85546875" style="121" customWidth="1"/>
    <col min="3587" max="3616" width="8.5703125" style="121" customWidth="1"/>
    <col min="3617" max="3617" width="37" style="121" customWidth="1"/>
    <col min="3618" max="3821" width="9.140625" style="121"/>
    <col min="3822" max="3822" width="13.7109375" style="121" customWidth="1"/>
    <col min="3823" max="3823" width="37.85546875" style="121" customWidth="1"/>
    <col min="3824" max="3824" width="15.85546875" style="121" customWidth="1"/>
    <col min="3825" max="3825" width="8.28515625" style="121" customWidth="1"/>
    <col min="3826" max="3842" width="6.85546875" style="121" customWidth="1"/>
    <col min="3843" max="3872" width="8.5703125" style="121" customWidth="1"/>
    <col min="3873" max="3873" width="37" style="121" customWidth="1"/>
    <col min="3874" max="4077" width="9.140625" style="121"/>
    <col min="4078" max="4078" width="13.7109375" style="121" customWidth="1"/>
    <col min="4079" max="4079" width="37.85546875" style="121" customWidth="1"/>
    <col min="4080" max="4080" width="15.85546875" style="121" customWidth="1"/>
    <col min="4081" max="4081" width="8.28515625" style="121" customWidth="1"/>
    <col min="4082" max="4098" width="6.85546875" style="121" customWidth="1"/>
    <col min="4099" max="4128" width="8.5703125" style="121" customWidth="1"/>
    <col min="4129" max="4129" width="37" style="121" customWidth="1"/>
    <col min="4130" max="4333" width="9.140625" style="121"/>
    <col min="4334" max="4334" width="13.7109375" style="121" customWidth="1"/>
    <col min="4335" max="4335" width="37.85546875" style="121" customWidth="1"/>
    <col min="4336" max="4336" width="15.85546875" style="121" customWidth="1"/>
    <col min="4337" max="4337" width="8.28515625" style="121" customWidth="1"/>
    <col min="4338" max="4354" width="6.85546875" style="121" customWidth="1"/>
    <col min="4355" max="4384" width="8.5703125" style="121" customWidth="1"/>
    <col min="4385" max="4385" width="37" style="121" customWidth="1"/>
    <col min="4386" max="4589" width="9.140625" style="121"/>
    <col min="4590" max="4590" width="13.7109375" style="121" customWidth="1"/>
    <col min="4591" max="4591" width="37.85546875" style="121" customWidth="1"/>
    <col min="4592" max="4592" width="15.85546875" style="121" customWidth="1"/>
    <col min="4593" max="4593" width="8.28515625" style="121" customWidth="1"/>
    <col min="4594" max="4610" width="6.85546875" style="121" customWidth="1"/>
    <col min="4611" max="4640" width="8.5703125" style="121" customWidth="1"/>
    <col min="4641" max="4641" width="37" style="121" customWidth="1"/>
    <col min="4642" max="4845" width="9.140625" style="121"/>
    <col min="4846" max="4846" width="13.7109375" style="121" customWidth="1"/>
    <col min="4847" max="4847" width="37.85546875" style="121" customWidth="1"/>
    <col min="4848" max="4848" width="15.85546875" style="121" customWidth="1"/>
    <col min="4849" max="4849" width="8.28515625" style="121" customWidth="1"/>
    <col min="4850" max="4866" width="6.85546875" style="121" customWidth="1"/>
    <col min="4867" max="4896" width="8.5703125" style="121" customWidth="1"/>
    <col min="4897" max="4897" width="37" style="121" customWidth="1"/>
    <col min="4898" max="5101" width="9.140625" style="121"/>
    <col min="5102" max="5102" width="13.7109375" style="121" customWidth="1"/>
    <col min="5103" max="5103" width="37.85546875" style="121" customWidth="1"/>
    <col min="5104" max="5104" width="15.85546875" style="121" customWidth="1"/>
    <col min="5105" max="5105" width="8.28515625" style="121" customWidth="1"/>
    <col min="5106" max="5122" width="6.85546875" style="121" customWidth="1"/>
    <col min="5123" max="5152" width="8.5703125" style="121" customWidth="1"/>
    <col min="5153" max="5153" width="37" style="121" customWidth="1"/>
    <col min="5154" max="5357" width="9.140625" style="121"/>
    <col min="5358" max="5358" width="13.7109375" style="121" customWidth="1"/>
    <col min="5359" max="5359" width="37.85546875" style="121" customWidth="1"/>
    <col min="5360" max="5360" width="15.85546875" style="121" customWidth="1"/>
    <col min="5361" max="5361" width="8.28515625" style="121" customWidth="1"/>
    <col min="5362" max="5378" width="6.85546875" style="121" customWidth="1"/>
    <col min="5379" max="5408" width="8.5703125" style="121" customWidth="1"/>
    <col min="5409" max="5409" width="37" style="121" customWidth="1"/>
    <col min="5410" max="5613" width="9.140625" style="121"/>
    <col min="5614" max="5614" width="13.7109375" style="121" customWidth="1"/>
    <col min="5615" max="5615" width="37.85546875" style="121" customWidth="1"/>
    <col min="5616" max="5616" width="15.85546875" style="121" customWidth="1"/>
    <col min="5617" max="5617" width="8.28515625" style="121" customWidth="1"/>
    <col min="5618" max="5634" width="6.85546875" style="121" customWidth="1"/>
    <col min="5635" max="5664" width="8.5703125" style="121" customWidth="1"/>
    <col min="5665" max="5665" width="37" style="121" customWidth="1"/>
    <col min="5666" max="5869" width="9.140625" style="121"/>
    <col min="5870" max="5870" width="13.7109375" style="121" customWidth="1"/>
    <col min="5871" max="5871" width="37.85546875" style="121" customWidth="1"/>
    <col min="5872" max="5872" width="15.85546875" style="121" customWidth="1"/>
    <col min="5873" max="5873" width="8.28515625" style="121" customWidth="1"/>
    <col min="5874" max="5890" width="6.85546875" style="121" customWidth="1"/>
    <col min="5891" max="5920" width="8.5703125" style="121" customWidth="1"/>
    <col min="5921" max="5921" width="37" style="121" customWidth="1"/>
    <col min="5922" max="6125" width="9.140625" style="121"/>
    <col min="6126" max="6126" width="13.7109375" style="121" customWidth="1"/>
    <col min="6127" max="6127" width="37.85546875" style="121" customWidth="1"/>
    <col min="6128" max="6128" width="15.85546875" style="121" customWidth="1"/>
    <col min="6129" max="6129" width="8.28515625" style="121" customWidth="1"/>
    <col min="6130" max="6146" width="6.85546875" style="121" customWidth="1"/>
    <col min="6147" max="6176" width="8.5703125" style="121" customWidth="1"/>
    <col min="6177" max="6177" width="37" style="121" customWidth="1"/>
    <col min="6178" max="6381" width="9.140625" style="121"/>
    <col min="6382" max="6382" width="13.7109375" style="121" customWidth="1"/>
    <col min="6383" max="6383" width="37.85546875" style="121" customWidth="1"/>
    <col min="6384" max="6384" width="15.85546875" style="121" customWidth="1"/>
    <col min="6385" max="6385" width="8.28515625" style="121" customWidth="1"/>
    <col min="6386" max="6402" width="6.85546875" style="121" customWidth="1"/>
    <col min="6403" max="6432" width="8.5703125" style="121" customWidth="1"/>
    <col min="6433" max="6433" width="37" style="121" customWidth="1"/>
    <col min="6434" max="6637" width="9.140625" style="121"/>
    <col min="6638" max="6638" width="13.7109375" style="121" customWidth="1"/>
    <col min="6639" max="6639" width="37.85546875" style="121" customWidth="1"/>
    <col min="6640" max="6640" width="15.85546875" style="121" customWidth="1"/>
    <col min="6641" max="6641" width="8.28515625" style="121" customWidth="1"/>
    <col min="6642" max="6658" width="6.85546875" style="121" customWidth="1"/>
    <col min="6659" max="6688" width="8.5703125" style="121" customWidth="1"/>
    <col min="6689" max="6689" width="37" style="121" customWidth="1"/>
    <col min="6690" max="6893" width="9.140625" style="121"/>
    <col min="6894" max="6894" width="13.7109375" style="121" customWidth="1"/>
    <col min="6895" max="6895" width="37.85546875" style="121" customWidth="1"/>
    <col min="6896" max="6896" width="15.85546875" style="121" customWidth="1"/>
    <col min="6897" max="6897" width="8.28515625" style="121" customWidth="1"/>
    <col min="6898" max="6914" width="6.85546875" style="121" customWidth="1"/>
    <col min="6915" max="6944" width="8.5703125" style="121" customWidth="1"/>
    <col min="6945" max="6945" width="37" style="121" customWidth="1"/>
    <col min="6946" max="7149" width="9.140625" style="121"/>
    <col min="7150" max="7150" width="13.7109375" style="121" customWidth="1"/>
    <col min="7151" max="7151" width="37.85546875" style="121" customWidth="1"/>
    <col min="7152" max="7152" width="15.85546875" style="121" customWidth="1"/>
    <col min="7153" max="7153" width="8.28515625" style="121" customWidth="1"/>
    <col min="7154" max="7170" width="6.85546875" style="121" customWidth="1"/>
    <col min="7171" max="7200" width="8.5703125" style="121" customWidth="1"/>
    <col min="7201" max="7201" width="37" style="121" customWidth="1"/>
    <col min="7202" max="7405" width="9.140625" style="121"/>
    <col min="7406" max="7406" width="13.7109375" style="121" customWidth="1"/>
    <col min="7407" max="7407" width="37.85546875" style="121" customWidth="1"/>
    <col min="7408" max="7408" width="15.85546875" style="121" customWidth="1"/>
    <col min="7409" max="7409" width="8.28515625" style="121" customWidth="1"/>
    <col min="7410" max="7426" width="6.85546875" style="121" customWidth="1"/>
    <col min="7427" max="7456" width="8.5703125" style="121" customWidth="1"/>
    <col min="7457" max="7457" width="37" style="121" customWidth="1"/>
    <col min="7458" max="7661" width="9.140625" style="121"/>
    <col min="7662" max="7662" width="13.7109375" style="121" customWidth="1"/>
    <col min="7663" max="7663" width="37.85546875" style="121" customWidth="1"/>
    <col min="7664" max="7664" width="15.85546875" style="121" customWidth="1"/>
    <col min="7665" max="7665" width="8.28515625" style="121" customWidth="1"/>
    <col min="7666" max="7682" width="6.85546875" style="121" customWidth="1"/>
    <col min="7683" max="7712" width="8.5703125" style="121" customWidth="1"/>
    <col min="7713" max="7713" width="37" style="121" customWidth="1"/>
    <col min="7714" max="7917" width="9.140625" style="121"/>
    <col min="7918" max="7918" width="13.7109375" style="121" customWidth="1"/>
    <col min="7919" max="7919" width="37.85546875" style="121" customWidth="1"/>
    <col min="7920" max="7920" width="15.85546875" style="121" customWidth="1"/>
    <col min="7921" max="7921" width="8.28515625" style="121" customWidth="1"/>
    <col min="7922" max="7938" width="6.85546875" style="121" customWidth="1"/>
    <col min="7939" max="7968" width="8.5703125" style="121" customWidth="1"/>
    <col min="7969" max="7969" width="37" style="121" customWidth="1"/>
    <col min="7970" max="8173" width="9.140625" style="121"/>
    <col min="8174" max="8174" width="13.7109375" style="121" customWidth="1"/>
    <col min="8175" max="8175" width="37.85546875" style="121" customWidth="1"/>
    <col min="8176" max="8176" width="15.85546875" style="121" customWidth="1"/>
    <col min="8177" max="8177" width="8.28515625" style="121" customWidth="1"/>
    <col min="8178" max="8194" width="6.85546875" style="121" customWidth="1"/>
    <col min="8195" max="8224" width="8.5703125" style="121" customWidth="1"/>
    <col min="8225" max="8225" width="37" style="121" customWidth="1"/>
    <col min="8226" max="8429" width="9.140625" style="121"/>
    <col min="8430" max="8430" width="13.7109375" style="121" customWidth="1"/>
    <col min="8431" max="8431" width="37.85546875" style="121" customWidth="1"/>
    <col min="8432" max="8432" width="15.85546875" style="121" customWidth="1"/>
    <col min="8433" max="8433" width="8.28515625" style="121" customWidth="1"/>
    <col min="8434" max="8450" width="6.85546875" style="121" customWidth="1"/>
    <col min="8451" max="8480" width="8.5703125" style="121" customWidth="1"/>
    <col min="8481" max="8481" width="37" style="121" customWidth="1"/>
    <col min="8482" max="8685" width="9.140625" style="121"/>
    <col min="8686" max="8686" width="13.7109375" style="121" customWidth="1"/>
    <col min="8687" max="8687" width="37.85546875" style="121" customWidth="1"/>
    <col min="8688" max="8688" width="15.85546875" style="121" customWidth="1"/>
    <col min="8689" max="8689" width="8.28515625" style="121" customWidth="1"/>
    <col min="8690" max="8706" width="6.85546875" style="121" customWidth="1"/>
    <col min="8707" max="8736" width="8.5703125" style="121" customWidth="1"/>
    <col min="8737" max="8737" width="37" style="121" customWidth="1"/>
    <col min="8738" max="8941" width="9.140625" style="121"/>
    <col min="8942" max="8942" width="13.7109375" style="121" customWidth="1"/>
    <col min="8943" max="8943" width="37.85546875" style="121" customWidth="1"/>
    <col min="8944" max="8944" width="15.85546875" style="121" customWidth="1"/>
    <col min="8945" max="8945" width="8.28515625" style="121" customWidth="1"/>
    <col min="8946" max="8962" width="6.85546875" style="121" customWidth="1"/>
    <col min="8963" max="8992" width="8.5703125" style="121" customWidth="1"/>
    <col min="8993" max="8993" width="37" style="121" customWidth="1"/>
    <col min="8994" max="9197" width="9.140625" style="121"/>
    <col min="9198" max="9198" width="13.7109375" style="121" customWidth="1"/>
    <col min="9199" max="9199" width="37.85546875" style="121" customWidth="1"/>
    <col min="9200" max="9200" width="15.85546875" style="121" customWidth="1"/>
    <col min="9201" max="9201" width="8.28515625" style="121" customWidth="1"/>
    <col min="9202" max="9218" width="6.85546875" style="121" customWidth="1"/>
    <col min="9219" max="9248" width="8.5703125" style="121" customWidth="1"/>
    <col min="9249" max="9249" width="37" style="121" customWidth="1"/>
    <col min="9250" max="9453" width="9.140625" style="121"/>
    <col min="9454" max="9454" width="13.7109375" style="121" customWidth="1"/>
    <col min="9455" max="9455" width="37.85546875" style="121" customWidth="1"/>
    <col min="9456" max="9456" width="15.85546875" style="121" customWidth="1"/>
    <col min="9457" max="9457" width="8.28515625" style="121" customWidth="1"/>
    <col min="9458" max="9474" width="6.85546875" style="121" customWidth="1"/>
    <col min="9475" max="9504" width="8.5703125" style="121" customWidth="1"/>
    <col min="9505" max="9505" width="37" style="121" customWidth="1"/>
    <col min="9506" max="9709" width="9.140625" style="121"/>
    <col min="9710" max="9710" width="13.7109375" style="121" customWidth="1"/>
    <col min="9711" max="9711" width="37.85546875" style="121" customWidth="1"/>
    <col min="9712" max="9712" width="15.85546875" style="121" customWidth="1"/>
    <col min="9713" max="9713" width="8.28515625" style="121" customWidth="1"/>
    <col min="9714" max="9730" width="6.85546875" style="121" customWidth="1"/>
    <col min="9731" max="9760" width="8.5703125" style="121" customWidth="1"/>
    <col min="9761" max="9761" width="37" style="121" customWidth="1"/>
    <col min="9762" max="9965" width="9.140625" style="121"/>
    <col min="9966" max="9966" width="13.7109375" style="121" customWidth="1"/>
    <col min="9967" max="9967" width="37.85546875" style="121" customWidth="1"/>
    <col min="9968" max="9968" width="15.85546875" style="121" customWidth="1"/>
    <col min="9969" max="9969" width="8.28515625" style="121" customWidth="1"/>
    <col min="9970" max="9986" width="6.85546875" style="121" customWidth="1"/>
    <col min="9987" max="10016" width="8.5703125" style="121" customWidth="1"/>
    <col min="10017" max="10017" width="37" style="121" customWidth="1"/>
    <col min="10018" max="10221" width="9.140625" style="121"/>
    <col min="10222" max="10222" width="13.7109375" style="121" customWidth="1"/>
    <col min="10223" max="10223" width="37.85546875" style="121" customWidth="1"/>
    <col min="10224" max="10224" width="15.85546875" style="121" customWidth="1"/>
    <col min="10225" max="10225" width="8.28515625" style="121" customWidth="1"/>
    <col min="10226" max="10242" width="6.85546875" style="121" customWidth="1"/>
    <col min="10243" max="10272" width="8.5703125" style="121" customWidth="1"/>
    <col min="10273" max="10273" width="37" style="121" customWidth="1"/>
    <col min="10274" max="10477" width="9.140625" style="121"/>
    <col min="10478" max="10478" width="13.7109375" style="121" customWidth="1"/>
    <col min="10479" max="10479" width="37.85546875" style="121" customWidth="1"/>
    <col min="10480" max="10480" width="15.85546875" style="121" customWidth="1"/>
    <col min="10481" max="10481" width="8.28515625" style="121" customWidth="1"/>
    <col min="10482" max="10498" width="6.85546875" style="121" customWidth="1"/>
    <col min="10499" max="10528" width="8.5703125" style="121" customWidth="1"/>
    <col min="10529" max="10529" width="37" style="121" customWidth="1"/>
    <col min="10530" max="10733" width="9.140625" style="121"/>
    <col min="10734" max="10734" width="13.7109375" style="121" customWidth="1"/>
    <col min="10735" max="10735" width="37.85546875" style="121" customWidth="1"/>
    <col min="10736" max="10736" width="15.85546875" style="121" customWidth="1"/>
    <col min="10737" max="10737" width="8.28515625" style="121" customWidth="1"/>
    <col min="10738" max="10754" width="6.85546875" style="121" customWidth="1"/>
    <col min="10755" max="10784" width="8.5703125" style="121" customWidth="1"/>
    <col min="10785" max="10785" width="37" style="121" customWidth="1"/>
    <col min="10786" max="10989" width="9.140625" style="121"/>
    <col min="10990" max="10990" width="13.7109375" style="121" customWidth="1"/>
    <col min="10991" max="10991" width="37.85546875" style="121" customWidth="1"/>
    <col min="10992" max="10992" width="15.85546875" style="121" customWidth="1"/>
    <col min="10993" max="10993" width="8.28515625" style="121" customWidth="1"/>
    <col min="10994" max="11010" width="6.85546875" style="121" customWidth="1"/>
    <col min="11011" max="11040" width="8.5703125" style="121" customWidth="1"/>
    <col min="11041" max="11041" width="37" style="121" customWidth="1"/>
    <col min="11042" max="11245" width="9.140625" style="121"/>
    <col min="11246" max="11246" width="13.7109375" style="121" customWidth="1"/>
    <col min="11247" max="11247" width="37.85546875" style="121" customWidth="1"/>
    <col min="11248" max="11248" width="15.85546875" style="121" customWidth="1"/>
    <col min="11249" max="11249" width="8.28515625" style="121" customWidth="1"/>
    <col min="11250" max="11266" width="6.85546875" style="121" customWidth="1"/>
    <col min="11267" max="11296" width="8.5703125" style="121" customWidth="1"/>
    <col min="11297" max="11297" width="37" style="121" customWidth="1"/>
    <col min="11298" max="11501" width="9.140625" style="121"/>
    <col min="11502" max="11502" width="13.7109375" style="121" customWidth="1"/>
    <col min="11503" max="11503" width="37.85546875" style="121" customWidth="1"/>
    <col min="11504" max="11504" width="15.85546875" style="121" customWidth="1"/>
    <col min="11505" max="11505" width="8.28515625" style="121" customWidth="1"/>
    <col min="11506" max="11522" width="6.85546875" style="121" customWidth="1"/>
    <col min="11523" max="11552" width="8.5703125" style="121" customWidth="1"/>
    <col min="11553" max="11553" width="37" style="121" customWidth="1"/>
    <col min="11554" max="11757" width="9.140625" style="121"/>
    <col min="11758" max="11758" width="13.7109375" style="121" customWidth="1"/>
    <col min="11759" max="11759" width="37.85546875" style="121" customWidth="1"/>
    <col min="11760" max="11760" width="15.85546875" style="121" customWidth="1"/>
    <col min="11761" max="11761" width="8.28515625" style="121" customWidth="1"/>
    <col min="11762" max="11778" width="6.85546875" style="121" customWidth="1"/>
    <col min="11779" max="11808" width="8.5703125" style="121" customWidth="1"/>
    <col min="11809" max="11809" width="37" style="121" customWidth="1"/>
    <col min="11810" max="12013" width="9.140625" style="121"/>
    <col min="12014" max="12014" width="13.7109375" style="121" customWidth="1"/>
    <col min="12015" max="12015" width="37.85546875" style="121" customWidth="1"/>
    <col min="12016" max="12016" width="15.85546875" style="121" customWidth="1"/>
    <col min="12017" max="12017" width="8.28515625" style="121" customWidth="1"/>
    <col min="12018" max="12034" width="6.85546875" style="121" customWidth="1"/>
    <col min="12035" max="12064" width="8.5703125" style="121" customWidth="1"/>
    <col min="12065" max="12065" width="37" style="121" customWidth="1"/>
    <col min="12066" max="12269" width="9.140625" style="121"/>
    <col min="12270" max="12270" width="13.7109375" style="121" customWidth="1"/>
    <col min="12271" max="12271" width="37.85546875" style="121" customWidth="1"/>
    <col min="12272" max="12272" width="15.85546875" style="121" customWidth="1"/>
    <col min="12273" max="12273" width="8.28515625" style="121" customWidth="1"/>
    <col min="12274" max="12290" width="6.85546875" style="121" customWidth="1"/>
    <col min="12291" max="12320" width="8.5703125" style="121" customWidth="1"/>
    <col min="12321" max="12321" width="37" style="121" customWidth="1"/>
    <col min="12322" max="12525" width="9.140625" style="121"/>
    <col min="12526" max="12526" width="13.7109375" style="121" customWidth="1"/>
    <col min="12527" max="12527" width="37.85546875" style="121" customWidth="1"/>
    <col min="12528" max="12528" width="15.85546875" style="121" customWidth="1"/>
    <col min="12529" max="12529" width="8.28515625" style="121" customWidth="1"/>
    <col min="12530" max="12546" width="6.85546875" style="121" customWidth="1"/>
    <col min="12547" max="12576" width="8.5703125" style="121" customWidth="1"/>
    <col min="12577" max="12577" width="37" style="121" customWidth="1"/>
    <col min="12578" max="12781" width="9.140625" style="121"/>
    <col min="12782" max="12782" width="13.7109375" style="121" customWidth="1"/>
    <col min="12783" max="12783" width="37.85546875" style="121" customWidth="1"/>
    <col min="12784" max="12784" width="15.85546875" style="121" customWidth="1"/>
    <col min="12785" max="12785" width="8.28515625" style="121" customWidth="1"/>
    <col min="12786" max="12802" width="6.85546875" style="121" customWidth="1"/>
    <col min="12803" max="12832" width="8.5703125" style="121" customWidth="1"/>
    <col min="12833" max="12833" width="37" style="121" customWidth="1"/>
    <col min="12834" max="13037" width="9.140625" style="121"/>
    <col min="13038" max="13038" width="13.7109375" style="121" customWidth="1"/>
    <col min="13039" max="13039" width="37.85546875" style="121" customWidth="1"/>
    <col min="13040" max="13040" width="15.85546875" style="121" customWidth="1"/>
    <col min="13041" max="13041" width="8.28515625" style="121" customWidth="1"/>
    <col min="13042" max="13058" width="6.85546875" style="121" customWidth="1"/>
    <col min="13059" max="13088" width="8.5703125" style="121" customWidth="1"/>
    <col min="13089" max="13089" width="37" style="121" customWidth="1"/>
    <col min="13090" max="13293" width="9.140625" style="121"/>
    <col min="13294" max="13294" width="13.7109375" style="121" customWidth="1"/>
    <col min="13295" max="13295" width="37.85546875" style="121" customWidth="1"/>
    <col min="13296" max="13296" width="15.85546875" style="121" customWidth="1"/>
    <col min="13297" max="13297" width="8.28515625" style="121" customWidth="1"/>
    <col min="13298" max="13314" width="6.85546875" style="121" customWidth="1"/>
    <col min="13315" max="13344" width="8.5703125" style="121" customWidth="1"/>
    <col min="13345" max="13345" width="37" style="121" customWidth="1"/>
    <col min="13346" max="13549" width="9.140625" style="121"/>
    <col min="13550" max="13550" width="13.7109375" style="121" customWidth="1"/>
    <col min="13551" max="13551" width="37.85546875" style="121" customWidth="1"/>
    <col min="13552" max="13552" width="15.85546875" style="121" customWidth="1"/>
    <col min="13553" max="13553" width="8.28515625" style="121" customWidth="1"/>
    <col min="13554" max="13570" width="6.85546875" style="121" customWidth="1"/>
    <col min="13571" max="13600" width="8.5703125" style="121" customWidth="1"/>
    <col min="13601" max="13601" width="37" style="121" customWidth="1"/>
    <col min="13602" max="13805" width="9.140625" style="121"/>
    <col min="13806" max="13806" width="13.7109375" style="121" customWidth="1"/>
    <col min="13807" max="13807" width="37.85546875" style="121" customWidth="1"/>
    <col min="13808" max="13808" width="15.85546875" style="121" customWidth="1"/>
    <col min="13809" max="13809" width="8.28515625" style="121" customWidth="1"/>
    <col min="13810" max="13826" width="6.85546875" style="121" customWidth="1"/>
    <col min="13827" max="13856" width="8.5703125" style="121" customWidth="1"/>
    <col min="13857" max="13857" width="37" style="121" customWidth="1"/>
    <col min="13858" max="14061" width="9.140625" style="121"/>
    <col min="14062" max="14062" width="13.7109375" style="121" customWidth="1"/>
    <col min="14063" max="14063" width="37.85546875" style="121" customWidth="1"/>
    <col min="14064" max="14064" width="15.85546875" style="121" customWidth="1"/>
    <col min="14065" max="14065" width="8.28515625" style="121" customWidth="1"/>
    <col min="14066" max="14082" width="6.85546875" style="121" customWidth="1"/>
    <col min="14083" max="14112" width="8.5703125" style="121" customWidth="1"/>
    <col min="14113" max="14113" width="37" style="121" customWidth="1"/>
    <col min="14114" max="14317" width="9.140625" style="121"/>
    <col min="14318" max="14318" width="13.7109375" style="121" customWidth="1"/>
    <col min="14319" max="14319" width="37.85546875" style="121" customWidth="1"/>
    <col min="14320" max="14320" width="15.85546875" style="121" customWidth="1"/>
    <col min="14321" max="14321" width="8.28515625" style="121" customWidth="1"/>
    <col min="14322" max="14338" width="6.85546875" style="121" customWidth="1"/>
    <col min="14339" max="14368" width="8.5703125" style="121" customWidth="1"/>
    <col min="14369" max="14369" width="37" style="121" customWidth="1"/>
    <col min="14370" max="14573" width="9.140625" style="121"/>
    <col min="14574" max="14574" width="13.7109375" style="121" customWidth="1"/>
    <col min="14575" max="14575" width="37.85546875" style="121" customWidth="1"/>
    <col min="14576" max="14576" width="15.85546875" style="121" customWidth="1"/>
    <col min="14577" max="14577" width="8.28515625" style="121" customWidth="1"/>
    <col min="14578" max="14594" width="6.85546875" style="121" customWidth="1"/>
    <col min="14595" max="14624" width="8.5703125" style="121" customWidth="1"/>
    <col min="14625" max="14625" width="37" style="121" customWidth="1"/>
    <col min="14626" max="14829" width="9.140625" style="121"/>
    <col min="14830" max="14830" width="13.7109375" style="121" customWidth="1"/>
    <col min="14831" max="14831" width="37.85546875" style="121" customWidth="1"/>
    <col min="14832" max="14832" width="15.85546875" style="121" customWidth="1"/>
    <col min="14833" max="14833" width="8.28515625" style="121" customWidth="1"/>
    <col min="14834" max="14850" width="6.85546875" style="121" customWidth="1"/>
    <col min="14851" max="14880" width="8.5703125" style="121" customWidth="1"/>
    <col min="14881" max="14881" width="37" style="121" customWidth="1"/>
    <col min="14882" max="15085" width="9.140625" style="121"/>
    <col min="15086" max="15086" width="13.7109375" style="121" customWidth="1"/>
    <col min="15087" max="15087" width="37.85546875" style="121" customWidth="1"/>
    <col min="15088" max="15088" width="15.85546875" style="121" customWidth="1"/>
    <col min="15089" max="15089" width="8.28515625" style="121" customWidth="1"/>
    <col min="15090" max="15106" width="6.85546875" style="121" customWidth="1"/>
    <col min="15107" max="15136" width="8.5703125" style="121" customWidth="1"/>
    <col min="15137" max="15137" width="37" style="121" customWidth="1"/>
    <col min="15138" max="15341" width="9.140625" style="121"/>
    <col min="15342" max="15342" width="13.7109375" style="121" customWidth="1"/>
    <col min="15343" max="15343" width="37.85546875" style="121" customWidth="1"/>
    <col min="15344" max="15344" width="15.85546875" style="121" customWidth="1"/>
    <col min="15345" max="15345" width="8.28515625" style="121" customWidth="1"/>
    <col min="15346" max="15362" width="6.85546875" style="121" customWidth="1"/>
    <col min="15363" max="15392" width="8.5703125" style="121" customWidth="1"/>
    <col min="15393" max="15393" width="37" style="121" customWidth="1"/>
    <col min="15394" max="15597" width="9.140625" style="121"/>
    <col min="15598" max="15598" width="13.7109375" style="121" customWidth="1"/>
    <col min="15599" max="15599" width="37.85546875" style="121" customWidth="1"/>
    <col min="15600" max="15600" width="15.85546875" style="121" customWidth="1"/>
    <col min="15601" max="15601" width="8.28515625" style="121" customWidth="1"/>
    <col min="15602" max="15618" width="6.85546875" style="121" customWidth="1"/>
    <col min="15619" max="15648" width="8.5703125" style="121" customWidth="1"/>
    <col min="15649" max="15649" width="37" style="121" customWidth="1"/>
    <col min="15650" max="15853" width="9.140625" style="121"/>
    <col min="15854" max="15854" width="13.7109375" style="121" customWidth="1"/>
    <col min="15855" max="15855" width="37.85546875" style="121" customWidth="1"/>
    <col min="15856" max="15856" width="15.85546875" style="121" customWidth="1"/>
    <col min="15857" max="15857" width="8.28515625" style="121" customWidth="1"/>
    <col min="15858" max="15874" width="6.85546875" style="121" customWidth="1"/>
    <col min="15875" max="15904" width="8.5703125" style="121" customWidth="1"/>
    <col min="15905" max="15905" width="37" style="121" customWidth="1"/>
    <col min="15906" max="16109" width="9.140625" style="121"/>
    <col min="16110" max="16110" width="13.7109375" style="121" customWidth="1"/>
    <col min="16111" max="16111" width="37.85546875" style="121" customWidth="1"/>
    <col min="16112" max="16112" width="15.85546875" style="121" customWidth="1"/>
    <col min="16113" max="16113" width="8.28515625" style="121" customWidth="1"/>
    <col min="16114" max="16130" width="6.85546875" style="121" customWidth="1"/>
    <col min="16131" max="16160" width="8.5703125" style="121" customWidth="1"/>
    <col min="16161" max="16161" width="37" style="121" customWidth="1"/>
    <col min="16162" max="16384" width="9.140625" style="121"/>
  </cols>
  <sheetData>
    <row r="1" spans="1:75" ht="18.75" x14ac:dyDescent="0.25">
      <c r="AA1" s="167"/>
      <c r="AG1" s="167" t="s">
        <v>307</v>
      </c>
    </row>
    <row r="2" spans="1:75" ht="18.75" x14ac:dyDescent="0.3">
      <c r="AA2" s="168"/>
      <c r="AG2" s="212" t="s">
        <v>540</v>
      </c>
    </row>
    <row r="3" spans="1:75" ht="18.75" x14ac:dyDescent="0.3">
      <c r="AA3" s="168"/>
      <c r="AG3" s="168"/>
    </row>
    <row r="4" spans="1:75" ht="15.75" customHeight="1" x14ac:dyDescent="0.25">
      <c r="A4" s="307" t="s">
        <v>308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</row>
    <row r="6" spans="1:75" s="20" customFormat="1" x14ac:dyDescent="0.25">
      <c r="A6" s="308" t="s">
        <v>309</v>
      </c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</row>
    <row r="8" spans="1:75" s="20" customFormat="1" ht="18.75" x14ac:dyDescent="0.25">
      <c r="A8" s="274" t="s">
        <v>310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</row>
    <row r="9" spans="1:75" x14ac:dyDescent="0.25">
      <c r="A9" s="276" t="s">
        <v>303</v>
      </c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6"/>
      <c r="X9" s="276"/>
      <c r="Y9" s="276"/>
      <c r="Z9" s="276"/>
      <c r="AA9" s="276"/>
      <c r="AB9" s="276"/>
      <c r="AC9" s="276"/>
      <c r="AD9" s="276"/>
      <c r="AE9" s="276"/>
      <c r="AF9" s="276"/>
      <c r="AG9" s="276"/>
    </row>
    <row r="11" spans="1:75" x14ac:dyDescent="0.25">
      <c r="A11" s="309"/>
      <c r="B11" s="309"/>
      <c r="C11" s="309"/>
      <c r="D11" s="309"/>
      <c r="E11" s="309"/>
      <c r="F11" s="309"/>
      <c r="G11" s="309"/>
      <c r="H11" s="309"/>
      <c r="I11" s="309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</row>
    <row r="12" spans="1:75" ht="81.75" customHeight="1" x14ac:dyDescent="0.25">
      <c r="A12" s="277" t="s">
        <v>5</v>
      </c>
      <c r="B12" s="277" t="s">
        <v>6</v>
      </c>
      <c r="C12" s="277" t="s">
        <v>200</v>
      </c>
      <c r="D12" s="305" t="s">
        <v>304</v>
      </c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</row>
    <row r="13" spans="1:75" ht="15.75" customHeight="1" x14ac:dyDescent="0.25">
      <c r="A13" s="277"/>
      <c r="B13" s="277"/>
      <c r="C13" s="277"/>
      <c r="D13" s="281">
        <v>2025</v>
      </c>
      <c r="E13" s="281"/>
      <c r="F13" s="281"/>
      <c r="G13" s="281"/>
      <c r="H13" s="281"/>
      <c r="I13" s="281"/>
      <c r="J13" s="281">
        <v>2026</v>
      </c>
      <c r="K13" s="281"/>
      <c r="L13" s="281"/>
      <c r="M13" s="281"/>
      <c r="N13" s="281"/>
      <c r="O13" s="281"/>
      <c r="P13" s="281">
        <v>2027</v>
      </c>
      <c r="Q13" s="281"/>
      <c r="R13" s="281"/>
      <c r="S13" s="281"/>
      <c r="T13" s="281"/>
      <c r="U13" s="281"/>
      <c r="V13" s="281">
        <v>2028</v>
      </c>
      <c r="W13" s="281"/>
      <c r="X13" s="281"/>
      <c r="Y13" s="281"/>
      <c r="Z13" s="281"/>
      <c r="AA13" s="281"/>
      <c r="AB13" s="281" t="s">
        <v>238</v>
      </c>
      <c r="AC13" s="281"/>
      <c r="AD13" s="281"/>
      <c r="AE13" s="281"/>
      <c r="AF13" s="281"/>
      <c r="AG13" s="281"/>
      <c r="AV13" s="306"/>
      <c r="AW13" s="306"/>
      <c r="AX13" s="306"/>
      <c r="AY13" s="306"/>
      <c r="AZ13" s="306"/>
      <c r="BA13" s="306"/>
      <c r="BB13" s="306"/>
      <c r="BC13" s="306"/>
      <c r="BD13" s="306"/>
      <c r="BE13" s="306"/>
      <c r="BF13" s="306"/>
      <c r="BG13" s="306"/>
      <c r="BH13" s="306"/>
      <c r="BI13" s="306"/>
      <c r="BJ13" s="306"/>
      <c r="BK13" s="306"/>
      <c r="BL13" s="306"/>
      <c r="BM13" s="306"/>
      <c r="BN13" s="306"/>
      <c r="BO13" s="306"/>
      <c r="BP13" s="306"/>
      <c r="BQ13" s="306"/>
      <c r="BR13" s="306"/>
      <c r="BS13" s="306"/>
      <c r="BT13" s="306"/>
      <c r="BU13" s="306"/>
      <c r="BV13" s="306"/>
      <c r="BW13" s="306"/>
    </row>
    <row r="14" spans="1:75" x14ac:dyDescent="0.25">
      <c r="A14" s="277"/>
      <c r="B14" s="277"/>
      <c r="C14" s="277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V14" s="306"/>
      <c r="AW14" s="306"/>
      <c r="AX14" s="306"/>
      <c r="AY14" s="306"/>
      <c r="AZ14" s="306"/>
      <c r="BA14" s="306"/>
      <c r="BB14" s="306"/>
      <c r="BC14" s="306"/>
      <c r="BD14" s="306"/>
      <c r="BE14" s="306"/>
      <c r="BF14" s="306"/>
      <c r="BG14" s="306"/>
      <c r="BH14" s="306"/>
      <c r="BI14" s="306"/>
      <c r="BJ14" s="306"/>
      <c r="BK14" s="306"/>
      <c r="BL14" s="306"/>
      <c r="BM14" s="306"/>
      <c r="BN14" s="306"/>
      <c r="BO14" s="306"/>
      <c r="BP14" s="306"/>
      <c r="BQ14" s="306"/>
      <c r="BR14" s="306"/>
      <c r="BS14" s="306"/>
      <c r="BT14" s="306"/>
      <c r="BU14" s="306"/>
      <c r="BV14" s="306"/>
      <c r="BW14" s="306"/>
    </row>
    <row r="15" spans="1:75" ht="39" customHeight="1" x14ac:dyDescent="0.25">
      <c r="A15" s="277"/>
      <c r="B15" s="277"/>
      <c r="C15" s="277"/>
      <c r="D15" s="281" t="s">
        <v>13</v>
      </c>
      <c r="E15" s="281"/>
      <c r="F15" s="281"/>
      <c r="G15" s="281"/>
      <c r="H15" s="281"/>
      <c r="I15" s="281"/>
      <c r="J15" s="232" t="s">
        <v>13</v>
      </c>
      <c r="K15" s="304"/>
      <c r="L15" s="304"/>
      <c r="M15" s="304"/>
      <c r="N15" s="304"/>
      <c r="O15" s="233"/>
      <c r="P15" s="232" t="s">
        <v>13</v>
      </c>
      <c r="Q15" s="304"/>
      <c r="R15" s="304"/>
      <c r="S15" s="304"/>
      <c r="T15" s="304"/>
      <c r="U15" s="233"/>
      <c r="V15" s="232" t="s">
        <v>13</v>
      </c>
      <c r="W15" s="304"/>
      <c r="X15" s="304"/>
      <c r="Y15" s="304"/>
      <c r="Z15" s="304"/>
      <c r="AA15" s="233"/>
      <c r="AB15" s="232" t="s">
        <v>13</v>
      </c>
      <c r="AC15" s="304"/>
      <c r="AD15" s="304"/>
      <c r="AE15" s="304"/>
      <c r="AF15" s="304"/>
      <c r="AG15" s="233"/>
      <c r="AV15" s="302"/>
      <c r="AW15" s="302"/>
      <c r="AX15" s="302"/>
      <c r="AY15" s="302"/>
      <c r="AZ15" s="302"/>
      <c r="BA15" s="302"/>
      <c r="BB15" s="302"/>
      <c r="BC15" s="302"/>
      <c r="BD15" s="302"/>
      <c r="BE15" s="302"/>
      <c r="BF15" s="302"/>
      <c r="BG15" s="302"/>
      <c r="BH15" s="302"/>
      <c r="BI15" s="302"/>
      <c r="BJ15" s="302"/>
      <c r="BK15" s="302"/>
      <c r="BL15" s="302"/>
      <c r="BM15" s="302"/>
      <c r="BN15" s="302"/>
      <c r="BO15" s="302"/>
      <c r="BP15" s="302"/>
      <c r="BQ15" s="303"/>
      <c r="BR15" s="303"/>
      <c r="BS15" s="303"/>
      <c r="BT15" s="303"/>
      <c r="BU15" s="303"/>
      <c r="BV15" s="303"/>
      <c r="BW15" s="303"/>
    </row>
    <row r="16" spans="1:75" ht="54.75" customHeight="1" x14ac:dyDescent="0.25">
      <c r="A16" s="277"/>
      <c r="B16" s="277"/>
      <c r="C16" s="277"/>
      <c r="D16" s="18" t="s">
        <v>305</v>
      </c>
      <c r="E16" s="18" t="s">
        <v>242</v>
      </c>
      <c r="F16" s="18" t="s">
        <v>243</v>
      </c>
      <c r="G16" s="124" t="s">
        <v>244</v>
      </c>
      <c r="H16" s="18" t="s">
        <v>245</v>
      </c>
      <c r="I16" s="18" t="s">
        <v>306</v>
      </c>
      <c r="J16" s="18" t="s">
        <v>305</v>
      </c>
      <c r="K16" s="18" t="s">
        <v>242</v>
      </c>
      <c r="L16" s="18" t="s">
        <v>243</v>
      </c>
      <c r="M16" s="18" t="s">
        <v>244</v>
      </c>
      <c r="N16" s="18" t="s">
        <v>245</v>
      </c>
      <c r="O16" s="18" t="s">
        <v>306</v>
      </c>
      <c r="P16" s="18" t="s">
        <v>305</v>
      </c>
      <c r="Q16" s="18" t="s">
        <v>242</v>
      </c>
      <c r="R16" s="18" t="s">
        <v>243</v>
      </c>
      <c r="S16" s="18" t="s">
        <v>244</v>
      </c>
      <c r="T16" s="18" t="s">
        <v>245</v>
      </c>
      <c r="U16" s="18" t="s">
        <v>306</v>
      </c>
      <c r="V16" s="18" t="s">
        <v>305</v>
      </c>
      <c r="W16" s="18" t="s">
        <v>242</v>
      </c>
      <c r="X16" s="18" t="s">
        <v>243</v>
      </c>
      <c r="Y16" s="18" t="s">
        <v>244</v>
      </c>
      <c r="Z16" s="18" t="s">
        <v>245</v>
      </c>
      <c r="AA16" s="18" t="s">
        <v>306</v>
      </c>
      <c r="AB16" s="18" t="s">
        <v>305</v>
      </c>
      <c r="AC16" s="18" t="s">
        <v>242</v>
      </c>
      <c r="AD16" s="18" t="s">
        <v>243</v>
      </c>
      <c r="AE16" s="18" t="s">
        <v>244</v>
      </c>
      <c r="AF16" s="18" t="s">
        <v>245</v>
      </c>
      <c r="AG16" s="18" t="s">
        <v>306</v>
      </c>
      <c r="AV16" s="26"/>
      <c r="AW16" s="26"/>
      <c r="AX16" s="26"/>
      <c r="AY16" s="27"/>
      <c r="AZ16" s="27"/>
      <c r="BA16" s="27"/>
      <c r="BB16" s="26"/>
      <c r="BC16" s="26"/>
      <c r="BD16" s="26"/>
      <c r="BE16" s="26"/>
      <c r="BF16" s="27"/>
      <c r="BG16" s="27"/>
      <c r="BH16" s="27"/>
      <c r="BI16" s="26"/>
      <c r="BJ16" s="26"/>
      <c r="BK16" s="26"/>
      <c r="BL16" s="26"/>
      <c r="BM16" s="27"/>
      <c r="BN16" s="27"/>
      <c r="BO16" s="27"/>
      <c r="BP16" s="26"/>
      <c r="BQ16" s="26"/>
      <c r="BR16" s="26"/>
      <c r="BS16" s="26"/>
      <c r="BT16" s="27"/>
      <c r="BU16" s="27"/>
      <c r="BV16" s="27"/>
      <c r="BW16" s="26"/>
    </row>
    <row r="17" spans="1:75" x14ac:dyDescent="0.25">
      <c r="A17" s="202">
        <v>1</v>
      </c>
      <c r="B17" s="202">
        <v>2</v>
      </c>
      <c r="C17" s="202">
        <v>3</v>
      </c>
      <c r="D17" s="19" t="s">
        <v>255</v>
      </c>
      <c r="E17" s="19" t="s">
        <v>256</v>
      </c>
      <c r="F17" s="19" t="s">
        <v>257</v>
      </c>
      <c r="G17" s="19" t="s">
        <v>258</v>
      </c>
      <c r="H17" s="19" t="s">
        <v>259</v>
      </c>
      <c r="I17" s="19" t="s">
        <v>260</v>
      </c>
      <c r="J17" s="19" t="s">
        <v>262</v>
      </c>
      <c r="K17" s="19" t="s">
        <v>263</v>
      </c>
      <c r="L17" s="19" t="s">
        <v>264</v>
      </c>
      <c r="M17" s="19" t="s">
        <v>265</v>
      </c>
      <c r="N17" s="19" t="s">
        <v>266</v>
      </c>
      <c r="O17" s="19" t="s">
        <v>267</v>
      </c>
      <c r="P17" s="19" t="s">
        <v>270</v>
      </c>
      <c r="Q17" s="19" t="s">
        <v>271</v>
      </c>
      <c r="R17" s="19" t="s">
        <v>272</v>
      </c>
      <c r="S17" s="19" t="s">
        <v>273</v>
      </c>
      <c r="T17" s="19" t="s">
        <v>274</v>
      </c>
      <c r="U17" s="19" t="s">
        <v>275</v>
      </c>
      <c r="V17" s="19" t="s">
        <v>278</v>
      </c>
      <c r="W17" s="19" t="s">
        <v>279</v>
      </c>
      <c r="X17" s="19" t="s">
        <v>280</v>
      </c>
      <c r="Y17" s="19" t="s">
        <v>281</v>
      </c>
      <c r="Z17" s="19" t="s">
        <v>282</v>
      </c>
      <c r="AA17" s="19" t="s">
        <v>283</v>
      </c>
      <c r="AB17" s="19" t="s">
        <v>286</v>
      </c>
      <c r="AC17" s="19" t="s">
        <v>287</v>
      </c>
      <c r="AD17" s="19" t="s">
        <v>288</v>
      </c>
      <c r="AE17" s="19" t="s">
        <v>289</v>
      </c>
      <c r="AF17" s="19" t="s">
        <v>290</v>
      </c>
      <c r="AG17" s="19" t="s">
        <v>291</v>
      </c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</row>
    <row r="18" spans="1:75" ht="31.5" x14ac:dyDescent="0.25">
      <c r="A18" s="7">
        <v>0</v>
      </c>
      <c r="B18" s="125" t="s">
        <v>22</v>
      </c>
      <c r="C18" s="7" t="s">
        <v>23</v>
      </c>
      <c r="D18" s="132" t="s">
        <v>24</v>
      </c>
      <c r="E18" s="132" t="s">
        <v>24</v>
      </c>
      <c r="F18" s="132" t="s">
        <v>24</v>
      </c>
      <c r="G18" s="132" t="s">
        <v>24</v>
      </c>
      <c r="H18" s="132" t="s">
        <v>24</v>
      </c>
      <c r="I18" s="132" t="s">
        <v>24</v>
      </c>
      <c r="J18" s="132" t="s">
        <v>24</v>
      </c>
      <c r="K18" s="132" t="s">
        <v>24</v>
      </c>
      <c r="L18" s="132" t="s">
        <v>24</v>
      </c>
      <c r="M18" s="132" t="s">
        <v>24</v>
      </c>
      <c r="N18" s="132" t="s">
        <v>24</v>
      </c>
      <c r="O18" s="132" t="s">
        <v>24</v>
      </c>
      <c r="P18" s="132" t="s">
        <v>24</v>
      </c>
      <c r="Q18" s="132" t="s">
        <v>24</v>
      </c>
      <c r="R18" s="132" t="s">
        <v>24</v>
      </c>
      <c r="S18" s="132" t="s">
        <v>24</v>
      </c>
      <c r="T18" s="132" t="s">
        <v>24</v>
      </c>
      <c r="U18" s="132" t="s">
        <v>24</v>
      </c>
      <c r="V18" s="132" t="s">
        <v>24</v>
      </c>
      <c r="W18" s="132" t="s">
        <v>24</v>
      </c>
      <c r="X18" s="132" t="s">
        <v>24</v>
      </c>
      <c r="Y18" s="132" t="s">
        <v>24</v>
      </c>
      <c r="Z18" s="132" t="s">
        <v>24</v>
      </c>
      <c r="AA18" s="132" t="s">
        <v>24</v>
      </c>
      <c r="AB18" s="132">
        <f t="shared" ref="AB18" si="0">SUM(D18,J18,P18,V18)</f>
        <v>0</v>
      </c>
      <c r="AC18" s="132">
        <f t="shared" ref="AC18" si="1">SUM(E18,K18,Q18,W18)</f>
        <v>0</v>
      </c>
      <c r="AD18" s="132">
        <f t="shared" ref="AD18" si="2">SUM(F18,L18,R18,X18)</f>
        <v>0</v>
      </c>
      <c r="AE18" s="132">
        <f t="shared" ref="AE18" si="3">SUM(G18,M18,S18,Y18)</f>
        <v>0</v>
      </c>
      <c r="AF18" s="132">
        <f t="shared" ref="AF18" si="4">SUM(H18,N18,T18,Z18)</f>
        <v>0</v>
      </c>
      <c r="AG18" s="132">
        <f t="shared" ref="AC18:AG19" si="5">SUM(I18,O18,U18,AA18)</f>
        <v>0</v>
      </c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  <c r="BI18" s="169"/>
      <c r="BJ18" s="169"/>
      <c r="BK18" s="169"/>
      <c r="BL18" s="169"/>
      <c r="BM18" s="169"/>
      <c r="BN18" s="169"/>
      <c r="BO18" s="169"/>
      <c r="BP18" s="169"/>
      <c r="BQ18" s="169"/>
      <c r="BR18" s="169"/>
      <c r="BS18" s="169"/>
      <c r="BT18" s="169"/>
      <c r="BU18" s="169"/>
      <c r="BV18" s="169"/>
      <c r="BW18" s="169"/>
    </row>
    <row r="19" spans="1:75" ht="31.5" x14ac:dyDescent="0.25">
      <c r="A19" s="7" t="s">
        <v>25</v>
      </c>
      <c r="B19" s="125" t="s">
        <v>26</v>
      </c>
      <c r="C19" s="7" t="s">
        <v>23</v>
      </c>
      <c r="D19" s="132" t="s">
        <v>24</v>
      </c>
      <c r="E19" s="132" t="s">
        <v>24</v>
      </c>
      <c r="F19" s="132" t="s">
        <v>24</v>
      </c>
      <c r="G19" s="132" t="s">
        <v>24</v>
      </c>
      <c r="H19" s="132" t="s">
        <v>24</v>
      </c>
      <c r="I19" s="132" t="s">
        <v>24</v>
      </c>
      <c r="J19" s="132" t="s">
        <v>24</v>
      </c>
      <c r="K19" s="132" t="s">
        <v>24</v>
      </c>
      <c r="L19" s="132" t="s">
        <v>24</v>
      </c>
      <c r="M19" s="132" t="s">
        <v>24</v>
      </c>
      <c r="N19" s="132" t="s">
        <v>24</v>
      </c>
      <c r="O19" s="132" t="s">
        <v>24</v>
      </c>
      <c r="P19" s="132" t="s">
        <v>24</v>
      </c>
      <c r="Q19" s="132" t="s">
        <v>24</v>
      </c>
      <c r="R19" s="132" t="s">
        <v>24</v>
      </c>
      <c r="S19" s="132" t="s">
        <v>24</v>
      </c>
      <c r="T19" s="132" t="s">
        <v>24</v>
      </c>
      <c r="U19" s="132" t="s">
        <v>24</v>
      </c>
      <c r="V19" s="132" t="s">
        <v>24</v>
      </c>
      <c r="W19" s="132" t="s">
        <v>24</v>
      </c>
      <c r="X19" s="132" t="s">
        <v>24</v>
      </c>
      <c r="Y19" s="132" t="s">
        <v>24</v>
      </c>
      <c r="Z19" s="132" t="s">
        <v>24</v>
      </c>
      <c r="AA19" s="132" t="s">
        <v>24</v>
      </c>
      <c r="AB19" s="132">
        <f t="shared" ref="AB19" si="6">SUM(D19,J19,P19,V19)</f>
        <v>0</v>
      </c>
      <c r="AC19" s="132">
        <f t="shared" si="5"/>
        <v>0</v>
      </c>
      <c r="AD19" s="132">
        <f t="shared" si="5"/>
        <v>0</v>
      </c>
      <c r="AE19" s="132">
        <f t="shared" si="5"/>
        <v>0</v>
      </c>
      <c r="AF19" s="132">
        <f t="shared" si="5"/>
        <v>0</v>
      </c>
      <c r="AG19" s="132">
        <f t="shared" ref="AG19:AG83" si="7">SUM(I19,O19,U19,AA19)</f>
        <v>0</v>
      </c>
    </row>
    <row r="20" spans="1:75" ht="47.25" x14ac:dyDescent="0.25">
      <c r="A20" s="7" t="s">
        <v>27</v>
      </c>
      <c r="B20" s="125" t="s">
        <v>28</v>
      </c>
      <c r="C20" s="7" t="s">
        <v>23</v>
      </c>
      <c r="D20" s="132" t="s">
        <v>24</v>
      </c>
      <c r="E20" s="132" t="s">
        <v>24</v>
      </c>
      <c r="F20" s="132" t="s">
        <v>24</v>
      </c>
      <c r="G20" s="132" t="s">
        <v>24</v>
      </c>
      <c r="H20" s="132" t="s">
        <v>24</v>
      </c>
      <c r="I20" s="132" t="s">
        <v>24</v>
      </c>
      <c r="J20" s="132" t="s">
        <v>24</v>
      </c>
      <c r="K20" s="132" t="s">
        <v>24</v>
      </c>
      <c r="L20" s="132" t="s">
        <v>24</v>
      </c>
      <c r="M20" s="132" t="s">
        <v>24</v>
      </c>
      <c r="N20" s="132" t="s">
        <v>24</v>
      </c>
      <c r="O20" s="132" t="s">
        <v>24</v>
      </c>
      <c r="P20" s="132" t="s">
        <v>24</v>
      </c>
      <c r="Q20" s="132" t="s">
        <v>24</v>
      </c>
      <c r="R20" s="132" t="s">
        <v>24</v>
      </c>
      <c r="S20" s="132" t="s">
        <v>24</v>
      </c>
      <c r="T20" s="132" t="s">
        <v>24</v>
      </c>
      <c r="U20" s="132" t="s">
        <v>24</v>
      </c>
      <c r="V20" s="132" t="s">
        <v>24</v>
      </c>
      <c r="W20" s="132" t="s">
        <v>24</v>
      </c>
      <c r="X20" s="132" t="s">
        <v>24</v>
      </c>
      <c r="Y20" s="132" t="s">
        <v>24</v>
      </c>
      <c r="Z20" s="132" t="s">
        <v>24</v>
      </c>
      <c r="AA20" s="132" t="s">
        <v>24</v>
      </c>
      <c r="AB20" s="132">
        <f t="shared" ref="AB20" si="8">SUM(D20,J20,P20,V20)</f>
        <v>0</v>
      </c>
      <c r="AC20" s="132">
        <f t="shared" ref="AC20" si="9">SUM(E20,K20,Q20,W20)</f>
        <v>0</v>
      </c>
      <c r="AD20" s="132">
        <f t="shared" ref="AD20" si="10">SUM(F20,L20,R20,X20)</f>
        <v>0</v>
      </c>
      <c r="AE20" s="132">
        <f t="shared" ref="AE20" si="11">SUM(G20,M20,S20,Y20)</f>
        <v>0</v>
      </c>
      <c r="AF20" s="132">
        <f t="shared" ref="AF20" si="12">SUM(H20,N20,T20,Z20)</f>
        <v>0</v>
      </c>
      <c r="AG20" s="132">
        <f t="shared" si="7"/>
        <v>0</v>
      </c>
    </row>
    <row r="21" spans="1:75" ht="94.5" x14ac:dyDescent="0.25">
      <c r="A21" s="7" t="s">
        <v>29</v>
      </c>
      <c r="B21" s="125" t="s">
        <v>30</v>
      </c>
      <c r="C21" s="7" t="s">
        <v>23</v>
      </c>
      <c r="D21" s="132" t="s">
        <v>24</v>
      </c>
      <c r="E21" s="132" t="s">
        <v>24</v>
      </c>
      <c r="F21" s="132" t="s">
        <v>24</v>
      </c>
      <c r="G21" s="132" t="s">
        <v>24</v>
      </c>
      <c r="H21" s="132" t="s">
        <v>24</v>
      </c>
      <c r="I21" s="132" t="s">
        <v>24</v>
      </c>
      <c r="J21" s="132" t="s">
        <v>24</v>
      </c>
      <c r="K21" s="132" t="s">
        <v>24</v>
      </c>
      <c r="L21" s="132" t="s">
        <v>24</v>
      </c>
      <c r="M21" s="132" t="s">
        <v>24</v>
      </c>
      <c r="N21" s="132" t="s">
        <v>24</v>
      </c>
      <c r="O21" s="132" t="s">
        <v>24</v>
      </c>
      <c r="P21" s="132" t="s">
        <v>24</v>
      </c>
      <c r="Q21" s="132" t="s">
        <v>24</v>
      </c>
      <c r="R21" s="132" t="s">
        <v>24</v>
      </c>
      <c r="S21" s="132" t="s">
        <v>24</v>
      </c>
      <c r="T21" s="132" t="s">
        <v>24</v>
      </c>
      <c r="U21" s="132" t="s">
        <v>24</v>
      </c>
      <c r="V21" s="132" t="s">
        <v>24</v>
      </c>
      <c r="W21" s="132" t="s">
        <v>24</v>
      </c>
      <c r="X21" s="132" t="s">
        <v>24</v>
      </c>
      <c r="Y21" s="132" t="s">
        <v>24</v>
      </c>
      <c r="Z21" s="132" t="s">
        <v>24</v>
      </c>
      <c r="AA21" s="132" t="s">
        <v>24</v>
      </c>
      <c r="AB21" s="132">
        <f t="shared" ref="AB21:AB83" si="13">SUM(D21,J21,P21,V21)</f>
        <v>0</v>
      </c>
      <c r="AC21" s="132">
        <f t="shared" ref="AC21:AC83" si="14">SUM(E21,K21,Q21,W21)</f>
        <v>0</v>
      </c>
      <c r="AD21" s="132">
        <f t="shared" ref="AD21:AD83" si="15">SUM(F21,L21,R21,X21)</f>
        <v>0</v>
      </c>
      <c r="AE21" s="132">
        <f t="shared" ref="AE21:AE83" si="16">SUM(G21,M21,S21,Y21)</f>
        <v>0</v>
      </c>
      <c r="AF21" s="132">
        <f t="shared" ref="AF21:AF83" si="17">SUM(H21,N21,T21,Z21)</f>
        <v>0</v>
      </c>
      <c r="AG21" s="132">
        <f t="shared" si="7"/>
        <v>0</v>
      </c>
    </row>
    <row r="22" spans="1:75" ht="47.25" x14ac:dyDescent="0.25">
      <c r="A22" s="7" t="s">
        <v>31</v>
      </c>
      <c r="B22" s="125" t="s">
        <v>32</v>
      </c>
      <c r="C22" s="7" t="s">
        <v>23</v>
      </c>
      <c r="D22" s="132" t="s">
        <v>24</v>
      </c>
      <c r="E22" s="132" t="s">
        <v>24</v>
      </c>
      <c r="F22" s="132" t="s">
        <v>24</v>
      </c>
      <c r="G22" s="132" t="s">
        <v>24</v>
      </c>
      <c r="H22" s="132" t="s">
        <v>24</v>
      </c>
      <c r="I22" s="132" t="s">
        <v>24</v>
      </c>
      <c r="J22" s="132" t="s">
        <v>24</v>
      </c>
      <c r="K22" s="132" t="s">
        <v>24</v>
      </c>
      <c r="L22" s="132" t="s">
        <v>24</v>
      </c>
      <c r="M22" s="132" t="s">
        <v>24</v>
      </c>
      <c r="N22" s="132" t="s">
        <v>24</v>
      </c>
      <c r="O22" s="132" t="s">
        <v>24</v>
      </c>
      <c r="P22" s="132" t="s">
        <v>24</v>
      </c>
      <c r="Q22" s="132" t="s">
        <v>24</v>
      </c>
      <c r="R22" s="132" t="s">
        <v>24</v>
      </c>
      <c r="S22" s="132" t="s">
        <v>24</v>
      </c>
      <c r="T22" s="132" t="s">
        <v>24</v>
      </c>
      <c r="U22" s="132" t="s">
        <v>24</v>
      </c>
      <c r="V22" s="132" t="s">
        <v>24</v>
      </c>
      <c r="W22" s="132" t="s">
        <v>24</v>
      </c>
      <c r="X22" s="132" t="s">
        <v>24</v>
      </c>
      <c r="Y22" s="132" t="s">
        <v>24</v>
      </c>
      <c r="Z22" s="132" t="s">
        <v>24</v>
      </c>
      <c r="AA22" s="132" t="s">
        <v>24</v>
      </c>
      <c r="AB22" s="132">
        <f t="shared" si="13"/>
        <v>0</v>
      </c>
      <c r="AC22" s="132">
        <f t="shared" si="14"/>
        <v>0</v>
      </c>
      <c r="AD22" s="132">
        <f t="shared" si="15"/>
        <v>0</v>
      </c>
      <c r="AE22" s="132">
        <f t="shared" si="16"/>
        <v>0</v>
      </c>
      <c r="AF22" s="132">
        <f t="shared" si="17"/>
        <v>0</v>
      </c>
      <c r="AG22" s="132">
        <f t="shared" si="7"/>
        <v>0</v>
      </c>
    </row>
    <row r="23" spans="1:75" ht="47.25" x14ac:dyDescent="0.25">
      <c r="A23" s="7" t="s">
        <v>33</v>
      </c>
      <c r="B23" s="125" t="s">
        <v>34</v>
      </c>
      <c r="C23" s="7" t="s">
        <v>23</v>
      </c>
      <c r="D23" s="132" t="s">
        <v>24</v>
      </c>
      <c r="E23" s="132" t="s">
        <v>24</v>
      </c>
      <c r="F23" s="132" t="s">
        <v>24</v>
      </c>
      <c r="G23" s="132" t="s">
        <v>24</v>
      </c>
      <c r="H23" s="132" t="s">
        <v>24</v>
      </c>
      <c r="I23" s="132" t="s">
        <v>24</v>
      </c>
      <c r="J23" s="132" t="s">
        <v>24</v>
      </c>
      <c r="K23" s="132" t="s">
        <v>24</v>
      </c>
      <c r="L23" s="132" t="s">
        <v>24</v>
      </c>
      <c r="M23" s="132" t="s">
        <v>24</v>
      </c>
      <c r="N23" s="132" t="s">
        <v>24</v>
      </c>
      <c r="O23" s="132" t="s">
        <v>24</v>
      </c>
      <c r="P23" s="132" t="s">
        <v>24</v>
      </c>
      <c r="Q23" s="132" t="s">
        <v>24</v>
      </c>
      <c r="R23" s="132" t="s">
        <v>24</v>
      </c>
      <c r="S23" s="132" t="s">
        <v>24</v>
      </c>
      <c r="T23" s="132" t="s">
        <v>24</v>
      </c>
      <c r="U23" s="132" t="s">
        <v>24</v>
      </c>
      <c r="V23" s="132" t="s">
        <v>24</v>
      </c>
      <c r="W23" s="132" t="s">
        <v>24</v>
      </c>
      <c r="X23" s="132" t="s">
        <v>24</v>
      </c>
      <c r="Y23" s="132" t="s">
        <v>24</v>
      </c>
      <c r="Z23" s="132" t="s">
        <v>24</v>
      </c>
      <c r="AA23" s="132" t="s">
        <v>24</v>
      </c>
      <c r="AB23" s="132">
        <f t="shared" si="13"/>
        <v>0</v>
      </c>
      <c r="AC23" s="132">
        <f t="shared" si="14"/>
        <v>0</v>
      </c>
      <c r="AD23" s="132">
        <f t="shared" si="15"/>
        <v>0</v>
      </c>
      <c r="AE23" s="132">
        <f t="shared" si="16"/>
        <v>0</v>
      </c>
      <c r="AF23" s="132">
        <f t="shared" si="17"/>
        <v>0</v>
      </c>
      <c r="AG23" s="132">
        <f t="shared" si="7"/>
        <v>0</v>
      </c>
    </row>
    <row r="24" spans="1:75" ht="31.5" x14ac:dyDescent="0.25">
      <c r="A24" s="7" t="s">
        <v>35</v>
      </c>
      <c r="B24" s="125" t="s">
        <v>36</v>
      </c>
      <c r="C24" s="7" t="s">
        <v>23</v>
      </c>
      <c r="D24" s="132" t="s">
        <v>24</v>
      </c>
      <c r="E24" s="132" t="s">
        <v>24</v>
      </c>
      <c r="F24" s="132" t="s">
        <v>24</v>
      </c>
      <c r="G24" s="132" t="s">
        <v>24</v>
      </c>
      <c r="H24" s="132" t="s">
        <v>24</v>
      </c>
      <c r="I24" s="132" t="s">
        <v>24</v>
      </c>
      <c r="J24" s="132" t="s">
        <v>24</v>
      </c>
      <c r="K24" s="132" t="s">
        <v>24</v>
      </c>
      <c r="L24" s="132" t="s">
        <v>24</v>
      </c>
      <c r="M24" s="132" t="s">
        <v>24</v>
      </c>
      <c r="N24" s="132" t="s">
        <v>24</v>
      </c>
      <c r="O24" s="132" t="s">
        <v>24</v>
      </c>
      <c r="P24" s="132" t="s">
        <v>24</v>
      </c>
      <c r="Q24" s="132" t="s">
        <v>24</v>
      </c>
      <c r="R24" s="132" t="s">
        <v>24</v>
      </c>
      <c r="S24" s="132" t="s">
        <v>24</v>
      </c>
      <c r="T24" s="132" t="s">
        <v>24</v>
      </c>
      <c r="U24" s="132" t="s">
        <v>24</v>
      </c>
      <c r="V24" s="132" t="s">
        <v>24</v>
      </c>
      <c r="W24" s="132" t="s">
        <v>24</v>
      </c>
      <c r="X24" s="132" t="s">
        <v>24</v>
      </c>
      <c r="Y24" s="132" t="s">
        <v>24</v>
      </c>
      <c r="Z24" s="132" t="s">
        <v>24</v>
      </c>
      <c r="AA24" s="132" t="s">
        <v>24</v>
      </c>
      <c r="AB24" s="132">
        <f t="shared" si="13"/>
        <v>0</v>
      </c>
      <c r="AC24" s="132">
        <f t="shared" si="14"/>
        <v>0</v>
      </c>
      <c r="AD24" s="132">
        <f t="shared" si="15"/>
        <v>0</v>
      </c>
      <c r="AE24" s="132">
        <f t="shared" si="16"/>
        <v>0</v>
      </c>
      <c r="AF24" s="132">
        <f t="shared" si="17"/>
        <v>0</v>
      </c>
      <c r="AG24" s="132">
        <f t="shared" si="7"/>
        <v>0</v>
      </c>
    </row>
    <row r="25" spans="1:75" x14ac:dyDescent="0.25">
      <c r="A25" s="7" t="s">
        <v>37</v>
      </c>
      <c r="B25" s="125" t="s">
        <v>38</v>
      </c>
      <c r="C25" s="7" t="s">
        <v>23</v>
      </c>
      <c r="D25" s="132" t="s">
        <v>24</v>
      </c>
      <c r="E25" s="132" t="s">
        <v>24</v>
      </c>
      <c r="F25" s="132" t="s">
        <v>24</v>
      </c>
      <c r="G25" s="132" t="s">
        <v>24</v>
      </c>
      <c r="H25" s="132" t="s">
        <v>24</v>
      </c>
      <c r="I25" s="132" t="s">
        <v>24</v>
      </c>
      <c r="J25" s="132" t="s">
        <v>24</v>
      </c>
      <c r="K25" s="132" t="s">
        <v>24</v>
      </c>
      <c r="L25" s="132" t="s">
        <v>24</v>
      </c>
      <c r="M25" s="132" t="s">
        <v>24</v>
      </c>
      <c r="N25" s="132" t="s">
        <v>24</v>
      </c>
      <c r="O25" s="132" t="s">
        <v>24</v>
      </c>
      <c r="P25" s="132" t="s">
        <v>24</v>
      </c>
      <c r="Q25" s="132" t="s">
        <v>24</v>
      </c>
      <c r="R25" s="132" t="s">
        <v>24</v>
      </c>
      <c r="S25" s="132" t="s">
        <v>24</v>
      </c>
      <c r="T25" s="132" t="s">
        <v>24</v>
      </c>
      <c r="U25" s="132" t="s">
        <v>24</v>
      </c>
      <c r="V25" s="132" t="s">
        <v>24</v>
      </c>
      <c r="W25" s="132" t="s">
        <v>24</v>
      </c>
      <c r="X25" s="132" t="s">
        <v>24</v>
      </c>
      <c r="Y25" s="132" t="s">
        <v>24</v>
      </c>
      <c r="Z25" s="132" t="s">
        <v>24</v>
      </c>
      <c r="AA25" s="132" t="s">
        <v>24</v>
      </c>
      <c r="AB25" s="132">
        <f t="shared" si="13"/>
        <v>0</v>
      </c>
      <c r="AC25" s="132">
        <f t="shared" si="14"/>
        <v>0</v>
      </c>
      <c r="AD25" s="132">
        <f t="shared" si="15"/>
        <v>0</v>
      </c>
      <c r="AE25" s="132">
        <f t="shared" si="16"/>
        <v>0</v>
      </c>
      <c r="AF25" s="132">
        <f t="shared" si="17"/>
        <v>0</v>
      </c>
      <c r="AG25" s="132">
        <f t="shared" si="7"/>
        <v>0</v>
      </c>
    </row>
    <row r="26" spans="1:75" ht="31.5" x14ac:dyDescent="0.25">
      <c r="A26" s="7" t="s">
        <v>39</v>
      </c>
      <c r="B26" s="125" t="s">
        <v>40</v>
      </c>
      <c r="C26" s="7" t="s">
        <v>23</v>
      </c>
      <c r="D26" s="132" t="s">
        <v>24</v>
      </c>
      <c r="E26" s="132" t="s">
        <v>24</v>
      </c>
      <c r="F26" s="132" t="s">
        <v>24</v>
      </c>
      <c r="G26" s="132" t="s">
        <v>24</v>
      </c>
      <c r="H26" s="132" t="s">
        <v>24</v>
      </c>
      <c r="I26" s="132" t="s">
        <v>24</v>
      </c>
      <c r="J26" s="132" t="s">
        <v>24</v>
      </c>
      <c r="K26" s="132" t="s">
        <v>24</v>
      </c>
      <c r="L26" s="132" t="s">
        <v>24</v>
      </c>
      <c r="M26" s="132" t="s">
        <v>24</v>
      </c>
      <c r="N26" s="132" t="s">
        <v>24</v>
      </c>
      <c r="O26" s="132" t="s">
        <v>24</v>
      </c>
      <c r="P26" s="132" t="s">
        <v>24</v>
      </c>
      <c r="Q26" s="132" t="s">
        <v>24</v>
      </c>
      <c r="R26" s="132" t="s">
        <v>24</v>
      </c>
      <c r="S26" s="132" t="s">
        <v>24</v>
      </c>
      <c r="T26" s="132" t="s">
        <v>24</v>
      </c>
      <c r="U26" s="132" t="s">
        <v>24</v>
      </c>
      <c r="V26" s="132" t="s">
        <v>24</v>
      </c>
      <c r="W26" s="132" t="s">
        <v>24</v>
      </c>
      <c r="X26" s="132" t="s">
        <v>24</v>
      </c>
      <c r="Y26" s="132" t="s">
        <v>24</v>
      </c>
      <c r="Z26" s="132" t="s">
        <v>24</v>
      </c>
      <c r="AA26" s="132" t="s">
        <v>24</v>
      </c>
      <c r="AB26" s="132">
        <f t="shared" si="13"/>
        <v>0</v>
      </c>
      <c r="AC26" s="132">
        <f t="shared" si="14"/>
        <v>0</v>
      </c>
      <c r="AD26" s="132">
        <f t="shared" si="15"/>
        <v>0</v>
      </c>
      <c r="AE26" s="132">
        <f t="shared" si="16"/>
        <v>0</v>
      </c>
      <c r="AF26" s="132">
        <f t="shared" si="17"/>
        <v>0</v>
      </c>
      <c r="AG26" s="132">
        <f t="shared" si="7"/>
        <v>0</v>
      </c>
    </row>
    <row r="27" spans="1:75" ht="47.25" x14ac:dyDescent="0.25">
      <c r="A27" s="7" t="s">
        <v>41</v>
      </c>
      <c r="B27" s="125" t="s">
        <v>42</v>
      </c>
      <c r="C27" s="7" t="s">
        <v>23</v>
      </c>
      <c r="D27" s="132" t="s">
        <v>24</v>
      </c>
      <c r="E27" s="132" t="s">
        <v>24</v>
      </c>
      <c r="F27" s="132" t="s">
        <v>24</v>
      </c>
      <c r="G27" s="132" t="s">
        <v>24</v>
      </c>
      <c r="H27" s="132" t="s">
        <v>24</v>
      </c>
      <c r="I27" s="132" t="s">
        <v>24</v>
      </c>
      <c r="J27" s="132" t="s">
        <v>24</v>
      </c>
      <c r="K27" s="132" t="s">
        <v>24</v>
      </c>
      <c r="L27" s="132" t="s">
        <v>24</v>
      </c>
      <c r="M27" s="132" t="s">
        <v>24</v>
      </c>
      <c r="N27" s="132" t="s">
        <v>24</v>
      </c>
      <c r="O27" s="132" t="s">
        <v>24</v>
      </c>
      <c r="P27" s="132" t="s">
        <v>24</v>
      </c>
      <c r="Q27" s="132" t="s">
        <v>24</v>
      </c>
      <c r="R27" s="132" t="s">
        <v>24</v>
      </c>
      <c r="S27" s="132" t="s">
        <v>24</v>
      </c>
      <c r="T27" s="132" t="s">
        <v>24</v>
      </c>
      <c r="U27" s="132" t="s">
        <v>24</v>
      </c>
      <c r="V27" s="132" t="s">
        <v>24</v>
      </c>
      <c r="W27" s="132" t="s">
        <v>24</v>
      </c>
      <c r="X27" s="132" t="s">
        <v>24</v>
      </c>
      <c r="Y27" s="132" t="s">
        <v>24</v>
      </c>
      <c r="Z27" s="132" t="s">
        <v>24</v>
      </c>
      <c r="AA27" s="132" t="s">
        <v>24</v>
      </c>
      <c r="AB27" s="132">
        <f t="shared" si="13"/>
        <v>0</v>
      </c>
      <c r="AC27" s="132">
        <f t="shared" si="14"/>
        <v>0</v>
      </c>
      <c r="AD27" s="132">
        <f t="shared" si="15"/>
        <v>0</v>
      </c>
      <c r="AE27" s="132">
        <f t="shared" si="16"/>
        <v>0</v>
      </c>
      <c r="AF27" s="132">
        <f t="shared" si="17"/>
        <v>0</v>
      </c>
      <c r="AG27" s="132">
        <f t="shared" si="7"/>
        <v>0</v>
      </c>
    </row>
    <row r="28" spans="1:75" ht="78.75" x14ac:dyDescent="0.25">
      <c r="A28" s="7" t="s">
        <v>43</v>
      </c>
      <c r="B28" s="125" t="s">
        <v>44</v>
      </c>
      <c r="C28" s="7" t="s">
        <v>23</v>
      </c>
      <c r="D28" s="132" t="s">
        <v>24</v>
      </c>
      <c r="E28" s="132" t="s">
        <v>24</v>
      </c>
      <c r="F28" s="132" t="s">
        <v>24</v>
      </c>
      <c r="G28" s="132" t="s">
        <v>24</v>
      </c>
      <c r="H28" s="132" t="s">
        <v>24</v>
      </c>
      <c r="I28" s="132" t="s">
        <v>24</v>
      </c>
      <c r="J28" s="132" t="s">
        <v>24</v>
      </c>
      <c r="K28" s="132" t="s">
        <v>24</v>
      </c>
      <c r="L28" s="132" t="s">
        <v>24</v>
      </c>
      <c r="M28" s="132" t="s">
        <v>24</v>
      </c>
      <c r="N28" s="132" t="s">
        <v>24</v>
      </c>
      <c r="O28" s="132" t="s">
        <v>24</v>
      </c>
      <c r="P28" s="132" t="s">
        <v>24</v>
      </c>
      <c r="Q28" s="132" t="s">
        <v>24</v>
      </c>
      <c r="R28" s="132" t="s">
        <v>24</v>
      </c>
      <c r="S28" s="132" t="s">
        <v>24</v>
      </c>
      <c r="T28" s="132" t="s">
        <v>24</v>
      </c>
      <c r="U28" s="132" t="s">
        <v>24</v>
      </c>
      <c r="V28" s="132" t="s">
        <v>24</v>
      </c>
      <c r="W28" s="132" t="s">
        <v>24</v>
      </c>
      <c r="X28" s="132" t="s">
        <v>24</v>
      </c>
      <c r="Y28" s="132" t="s">
        <v>24</v>
      </c>
      <c r="Z28" s="132" t="s">
        <v>24</v>
      </c>
      <c r="AA28" s="132" t="s">
        <v>24</v>
      </c>
      <c r="AB28" s="132">
        <f t="shared" si="13"/>
        <v>0</v>
      </c>
      <c r="AC28" s="132">
        <f t="shared" si="14"/>
        <v>0</v>
      </c>
      <c r="AD28" s="132">
        <f t="shared" si="15"/>
        <v>0</v>
      </c>
      <c r="AE28" s="132">
        <f t="shared" si="16"/>
        <v>0</v>
      </c>
      <c r="AF28" s="132">
        <f t="shared" si="17"/>
        <v>0</v>
      </c>
      <c r="AG28" s="132">
        <f t="shared" si="7"/>
        <v>0</v>
      </c>
    </row>
    <row r="29" spans="1:75" ht="78.75" x14ac:dyDescent="0.25">
      <c r="A29" s="7" t="s">
        <v>45</v>
      </c>
      <c r="B29" s="125" t="s">
        <v>46</v>
      </c>
      <c r="C29" s="7" t="s">
        <v>23</v>
      </c>
      <c r="D29" s="132" t="s">
        <v>24</v>
      </c>
      <c r="E29" s="132" t="s">
        <v>24</v>
      </c>
      <c r="F29" s="132" t="s">
        <v>24</v>
      </c>
      <c r="G29" s="132" t="s">
        <v>24</v>
      </c>
      <c r="H29" s="132" t="s">
        <v>24</v>
      </c>
      <c r="I29" s="132" t="s">
        <v>24</v>
      </c>
      <c r="J29" s="132" t="s">
        <v>24</v>
      </c>
      <c r="K29" s="132" t="s">
        <v>24</v>
      </c>
      <c r="L29" s="132" t="s">
        <v>24</v>
      </c>
      <c r="M29" s="132" t="s">
        <v>24</v>
      </c>
      <c r="N29" s="132" t="s">
        <v>24</v>
      </c>
      <c r="O29" s="132" t="s">
        <v>24</v>
      </c>
      <c r="P29" s="132" t="s">
        <v>24</v>
      </c>
      <c r="Q29" s="132" t="s">
        <v>24</v>
      </c>
      <c r="R29" s="132" t="s">
        <v>24</v>
      </c>
      <c r="S29" s="132" t="s">
        <v>24</v>
      </c>
      <c r="T29" s="132" t="s">
        <v>24</v>
      </c>
      <c r="U29" s="132" t="s">
        <v>24</v>
      </c>
      <c r="V29" s="132" t="s">
        <v>24</v>
      </c>
      <c r="W29" s="132" t="s">
        <v>24</v>
      </c>
      <c r="X29" s="132" t="s">
        <v>24</v>
      </c>
      <c r="Y29" s="132" t="s">
        <v>24</v>
      </c>
      <c r="Z29" s="132" t="s">
        <v>24</v>
      </c>
      <c r="AA29" s="132" t="s">
        <v>24</v>
      </c>
      <c r="AB29" s="132">
        <f t="shared" si="13"/>
        <v>0</v>
      </c>
      <c r="AC29" s="132">
        <f t="shared" si="14"/>
        <v>0</v>
      </c>
      <c r="AD29" s="132">
        <f t="shared" si="15"/>
        <v>0</v>
      </c>
      <c r="AE29" s="132">
        <f t="shared" si="16"/>
        <v>0</v>
      </c>
      <c r="AF29" s="132">
        <f t="shared" si="17"/>
        <v>0</v>
      </c>
      <c r="AG29" s="132">
        <f t="shared" si="7"/>
        <v>0</v>
      </c>
    </row>
    <row r="30" spans="1:75" ht="63" x14ac:dyDescent="0.25">
      <c r="A30" s="7" t="s">
        <v>47</v>
      </c>
      <c r="B30" s="125" t="s">
        <v>48</v>
      </c>
      <c r="C30" s="7" t="s">
        <v>23</v>
      </c>
      <c r="D30" s="132" t="s">
        <v>24</v>
      </c>
      <c r="E30" s="132" t="s">
        <v>24</v>
      </c>
      <c r="F30" s="132" t="s">
        <v>24</v>
      </c>
      <c r="G30" s="132" t="s">
        <v>24</v>
      </c>
      <c r="H30" s="132" t="s">
        <v>24</v>
      </c>
      <c r="I30" s="132" t="s">
        <v>24</v>
      </c>
      <c r="J30" s="132" t="s">
        <v>24</v>
      </c>
      <c r="K30" s="132" t="s">
        <v>24</v>
      </c>
      <c r="L30" s="132" t="s">
        <v>24</v>
      </c>
      <c r="M30" s="132" t="s">
        <v>24</v>
      </c>
      <c r="N30" s="132" t="s">
        <v>24</v>
      </c>
      <c r="O30" s="132" t="s">
        <v>24</v>
      </c>
      <c r="P30" s="132" t="s">
        <v>24</v>
      </c>
      <c r="Q30" s="132" t="s">
        <v>24</v>
      </c>
      <c r="R30" s="132" t="s">
        <v>24</v>
      </c>
      <c r="S30" s="132" t="s">
        <v>24</v>
      </c>
      <c r="T30" s="132" t="s">
        <v>24</v>
      </c>
      <c r="U30" s="132" t="s">
        <v>24</v>
      </c>
      <c r="V30" s="132" t="s">
        <v>24</v>
      </c>
      <c r="W30" s="132" t="s">
        <v>24</v>
      </c>
      <c r="X30" s="132" t="s">
        <v>24</v>
      </c>
      <c r="Y30" s="132" t="s">
        <v>24</v>
      </c>
      <c r="Z30" s="132" t="s">
        <v>24</v>
      </c>
      <c r="AA30" s="132" t="s">
        <v>24</v>
      </c>
      <c r="AB30" s="132">
        <f t="shared" si="13"/>
        <v>0</v>
      </c>
      <c r="AC30" s="132">
        <f t="shared" si="14"/>
        <v>0</v>
      </c>
      <c r="AD30" s="132">
        <f t="shared" si="15"/>
        <v>0</v>
      </c>
      <c r="AE30" s="132">
        <f t="shared" si="16"/>
        <v>0</v>
      </c>
      <c r="AF30" s="132">
        <f t="shared" si="17"/>
        <v>0</v>
      </c>
      <c r="AG30" s="132">
        <f t="shared" si="7"/>
        <v>0</v>
      </c>
    </row>
    <row r="31" spans="1:75" ht="47.25" x14ac:dyDescent="0.25">
      <c r="A31" s="7" t="s">
        <v>49</v>
      </c>
      <c r="B31" s="125" t="s">
        <v>50</v>
      </c>
      <c r="C31" s="7" t="s">
        <v>23</v>
      </c>
      <c r="D31" s="132" t="s">
        <v>24</v>
      </c>
      <c r="E31" s="132" t="s">
        <v>24</v>
      </c>
      <c r="F31" s="132" t="s">
        <v>24</v>
      </c>
      <c r="G31" s="132" t="s">
        <v>24</v>
      </c>
      <c r="H31" s="132" t="s">
        <v>24</v>
      </c>
      <c r="I31" s="132" t="s">
        <v>24</v>
      </c>
      <c r="J31" s="132" t="s">
        <v>24</v>
      </c>
      <c r="K31" s="132" t="s">
        <v>24</v>
      </c>
      <c r="L31" s="132" t="s">
        <v>24</v>
      </c>
      <c r="M31" s="132" t="s">
        <v>24</v>
      </c>
      <c r="N31" s="132" t="s">
        <v>24</v>
      </c>
      <c r="O31" s="132" t="s">
        <v>24</v>
      </c>
      <c r="P31" s="132" t="s">
        <v>24</v>
      </c>
      <c r="Q31" s="132" t="s">
        <v>24</v>
      </c>
      <c r="R31" s="132" t="s">
        <v>24</v>
      </c>
      <c r="S31" s="132" t="s">
        <v>24</v>
      </c>
      <c r="T31" s="132" t="s">
        <v>24</v>
      </c>
      <c r="U31" s="132" t="s">
        <v>24</v>
      </c>
      <c r="V31" s="132" t="s">
        <v>24</v>
      </c>
      <c r="W31" s="132" t="s">
        <v>24</v>
      </c>
      <c r="X31" s="132" t="s">
        <v>24</v>
      </c>
      <c r="Y31" s="132" t="s">
        <v>24</v>
      </c>
      <c r="Z31" s="132" t="s">
        <v>24</v>
      </c>
      <c r="AA31" s="132" t="s">
        <v>24</v>
      </c>
      <c r="AB31" s="132">
        <f t="shared" si="13"/>
        <v>0</v>
      </c>
      <c r="AC31" s="132">
        <f t="shared" si="14"/>
        <v>0</v>
      </c>
      <c r="AD31" s="132">
        <f t="shared" si="15"/>
        <v>0</v>
      </c>
      <c r="AE31" s="132">
        <f t="shared" si="16"/>
        <v>0</v>
      </c>
      <c r="AF31" s="132">
        <f t="shared" si="17"/>
        <v>0</v>
      </c>
      <c r="AG31" s="132">
        <f t="shared" si="7"/>
        <v>0</v>
      </c>
    </row>
    <row r="32" spans="1:75" ht="78.75" x14ac:dyDescent="0.25">
      <c r="A32" s="7" t="s">
        <v>51</v>
      </c>
      <c r="B32" s="125" t="s">
        <v>52</v>
      </c>
      <c r="C32" s="7" t="s">
        <v>23</v>
      </c>
      <c r="D32" s="132" t="s">
        <v>24</v>
      </c>
      <c r="E32" s="132" t="s">
        <v>24</v>
      </c>
      <c r="F32" s="132" t="s">
        <v>24</v>
      </c>
      <c r="G32" s="132" t="s">
        <v>24</v>
      </c>
      <c r="H32" s="132" t="s">
        <v>24</v>
      </c>
      <c r="I32" s="132" t="s">
        <v>24</v>
      </c>
      <c r="J32" s="132" t="s">
        <v>24</v>
      </c>
      <c r="K32" s="132" t="s">
        <v>24</v>
      </c>
      <c r="L32" s="132" t="s">
        <v>24</v>
      </c>
      <c r="M32" s="132" t="s">
        <v>24</v>
      </c>
      <c r="N32" s="132" t="s">
        <v>24</v>
      </c>
      <c r="O32" s="132" t="s">
        <v>24</v>
      </c>
      <c r="P32" s="132" t="s">
        <v>24</v>
      </c>
      <c r="Q32" s="132" t="s">
        <v>24</v>
      </c>
      <c r="R32" s="132" t="s">
        <v>24</v>
      </c>
      <c r="S32" s="132" t="s">
        <v>24</v>
      </c>
      <c r="T32" s="132" t="s">
        <v>24</v>
      </c>
      <c r="U32" s="132" t="s">
        <v>24</v>
      </c>
      <c r="V32" s="132" t="s">
        <v>24</v>
      </c>
      <c r="W32" s="132" t="s">
        <v>24</v>
      </c>
      <c r="X32" s="132" t="s">
        <v>24</v>
      </c>
      <c r="Y32" s="132" t="s">
        <v>24</v>
      </c>
      <c r="Z32" s="132" t="s">
        <v>24</v>
      </c>
      <c r="AA32" s="132" t="s">
        <v>24</v>
      </c>
      <c r="AB32" s="132">
        <f t="shared" si="13"/>
        <v>0</v>
      </c>
      <c r="AC32" s="132">
        <f t="shared" si="14"/>
        <v>0</v>
      </c>
      <c r="AD32" s="132">
        <f t="shared" si="15"/>
        <v>0</v>
      </c>
      <c r="AE32" s="132">
        <f t="shared" si="16"/>
        <v>0</v>
      </c>
      <c r="AF32" s="132">
        <f t="shared" si="17"/>
        <v>0</v>
      </c>
      <c r="AG32" s="132">
        <f t="shared" si="7"/>
        <v>0</v>
      </c>
    </row>
    <row r="33" spans="1:33" ht="63" x14ac:dyDescent="0.25">
      <c r="A33" s="7" t="s">
        <v>53</v>
      </c>
      <c r="B33" s="125" t="s">
        <v>54</v>
      </c>
      <c r="C33" s="7" t="s">
        <v>23</v>
      </c>
      <c r="D33" s="132" t="s">
        <v>24</v>
      </c>
      <c r="E33" s="132" t="s">
        <v>24</v>
      </c>
      <c r="F33" s="132" t="s">
        <v>24</v>
      </c>
      <c r="G33" s="132" t="s">
        <v>24</v>
      </c>
      <c r="H33" s="132" t="s">
        <v>24</v>
      </c>
      <c r="I33" s="132" t="s">
        <v>24</v>
      </c>
      <c r="J33" s="132" t="s">
        <v>24</v>
      </c>
      <c r="K33" s="132" t="s">
        <v>24</v>
      </c>
      <c r="L33" s="132" t="s">
        <v>24</v>
      </c>
      <c r="M33" s="132" t="s">
        <v>24</v>
      </c>
      <c r="N33" s="132" t="s">
        <v>24</v>
      </c>
      <c r="O33" s="132" t="s">
        <v>24</v>
      </c>
      <c r="P33" s="132" t="s">
        <v>24</v>
      </c>
      <c r="Q33" s="132" t="s">
        <v>24</v>
      </c>
      <c r="R33" s="132" t="s">
        <v>24</v>
      </c>
      <c r="S33" s="132" t="s">
        <v>24</v>
      </c>
      <c r="T33" s="132" t="s">
        <v>24</v>
      </c>
      <c r="U33" s="132" t="s">
        <v>24</v>
      </c>
      <c r="V33" s="132" t="s">
        <v>24</v>
      </c>
      <c r="W33" s="132" t="s">
        <v>24</v>
      </c>
      <c r="X33" s="132" t="s">
        <v>24</v>
      </c>
      <c r="Y33" s="132" t="s">
        <v>24</v>
      </c>
      <c r="Z33" s="132" t="s">
        <v>24</v>
      </c>
      <c r="AA33" s="132" t="s">
        <v>24</v>
      </c>
      <c r="AB33" s="132">
        <f t="shared" si="13"/>
        <v>0</v>
      </c>
      <c r="AC33" s="132">
        <f t="shared" si="14"/>
        <v>0</v>
      </c>
      <c r="AD33" s="132">
        <f t="shared" si="15"/>
        <v>0</v>
      </c>
      <c r="AE33" s="132">
        <f t="shared" si="16"/>
        <v>0</v>
      </c>
      <c r="AF33" s="132">
        <f t="shared" si="17"/>
        <v>0</v>
      </c>
      <c r="AG33" s="132">
        <f t="shared" si="7"/>
        <v>0</v>
      </c>
    </row>
    <row r="34" spans="1:33" ht="63" x14ac:dyDescent="0.25">
      <c r="A34" s="7" t="s">
        <v>55</v>
      </c>
      <c r="B34" s="125" t="s">
        <v>56</v>
      </c>
      <c r="C34" s="7" t="s">
        <v>23</v>
      </c>
      <c r="D34" s="132" t="s">
        <v>24</v>
      </c>
      <c r="E34" s="132" t="s">
        <v>24</v>
      </c>
      <c r="F34" s="132" t="s">
        <v>24</v>
      </c>
      <c r="G34" s="132" t="s">
        <v>24</v>
      </c>
      <c r="H34" s="132" t="s">
        <v>24</v>
      </c>
      <c r="I34" s="132" t="s">
        <v>24</v>
      </c>
      <c r="J34" s="132" t="s">
        <v>24</v>
      </c>
      <c r="K34" s="132" t="s">
        <v>24</v>
      </c>
      <c r="L34" s="132" t="s">
        <v>24</v>
      </c>
      <c r="M34" s="132" t="s">
        <v>24</v>
      </c>
      <c r="N34" s="132" t="s">
        <v>24</v>
      </c>
      <c r="O34" s="132" t="s">
        <v>24</v>
      </c>
      <c r="P34" s="132" t="s">
        <v>24</v>
      </c>
      <c r="Q34" s="132" t="s">
        <v>24</v>
      </c>
      <c r="R34" s="132" t="s">
        <v>24</v>
      </c>
      <c r="S34" s="132" t="s">
        <v>24</v>
      </c>
      <c r="T34" s="132" t="s">
        <v>24</v>
      </c>
      <c r="U34" s="132" t="s">
        <v>24</v>
      </c>
      <c r="V34" s="132" t="s">
        <v>24</v>
      </c>
      <c r="W34" s="132" t="s">
        <v>24</v>
      </c>
      <c r="X34" s="132" t="s">
        <v>24</v>
      </c>
      <c r="Y34" s="132" t="s">
        <v>24</v>
      </c>
      <c r="Z34" s="132" t="s">
        <v>24</v>
      </c>
      <c r="AA34" s="132" t="s">
        <v>24</v>
      </c>
      <c r="AB34" s="132">
        <f t="shared" si="13"/>
        <v>0</v>
      </c>
      <c r="AC34" s="132">
        <f t="shared" si="14"/>
        <v>0</v>
      </c>
      <c r="AD34" s="132">
        <f t="shared" si="15"/>
        <v>0</v>
      </c>
      <c r="AE34" s="132">
        <f t="shared" si="16"/>
        <v>0</v>
      </c>
      <c r="AF34" s="132">
        <f t="shared" si="17"/>
        <v>0</v>
      </c>
      <c r="AG34" s="132">
        <f t="shared" si="7"/>
        <v>0</v>
      </c>
    </row>
    <row r="35" spans="1:33" ht="141.75" x14ac:dyDescent="0.25">
      <c r="A35" s="7" t="s">
        <v>57</v>
      </c>
      <c r="B35" s="125" t="s">
        <v>58</v>
      </c>
      <c r="C35" s="7" t="s">
        <v>23</v>
      </c>
      <c r="D35" s="132" t="s">
        <v>24</v>
      </c>
      <c r="E35" s="132" t="s">
        <v>24</v>
      </c>
      <c r="F35" s="132" t="s">
        <v>24</v>
      </c>
      <c r="G35" s="132" t="s">
        <v>24</v>
      </c>
      <c r="H35" s="132" t="s">
        <v>24</v>
      </c>
      <c r="I35" s="132" t="s">
        <v>24</v>
      </c>
      <c r="J35" s="132" t="s">
        <v>24</v>
      </c>
      <c r="K35" s="132" t="s">
        <v>24</v>
      </c>
      <c r="L35" s="132" t="s">
        <v>24</v>
      </c>
      <c r="M35" s="132" t="s">
        <v>24</v>
      </c>
      <c r="N35" s="132" t="s">
        <v>24</v>
      </c>
      <c r="O35" s="132" t="s">
        <v>24</v>
      </c>
      <c r="P35" s="132" t="s">
        <v>24</v>
      </c>
      <c r="Q35" s="132" t="s">
        <v>24</v>
      </c>
      <c r="R35" s="132" t="s">
        <v>24</v>
      </c>
      <c r="S35" s="132" t="s">
        <v>24</v>
      </c>
      <c r="T35" s="132" t="s">
        <v>24</v>
      </c>
      <c r="U35" s="132" t="s">
        <v>24</v>
      </c>
      <c r="V35" s="132" t="s">
        <v>24</v>
      </c>
      <c r="W35" s="132" t="s">
        <v>24</v>
      </c>
      <c r="X35" s="132" t="s">
        <v>24</v>
      </c>
      <c r="Y35" s="132" t="s">
        <v>24</v>
      </c>
      <c r="Z35" s="132" t="s">
        <v>24</v>
      </c>
      <c r="AA35" s="132" t="s">
        <v>24</v>
      </c>
      <c r="AB35" s="132">
        <f t="shared" si="13"/>
        <v>0</v>
      </c>
      <c r="AC35" s="132">
        <f t="shared" si="14"/>
        <v>0</v>
      </c>
      <c r="AD35" s="132">
        <f t="shared" si="15"/>
        <v>0</v>
      </c>
      <c r="AE35" s="132">
        <f t="shared" si="16"/>
        <v>0</v>
      </c>
      <c r="AF35" s="132">
        <f t="shared" si="17"/>
        <v>0</v>
      </c>
      <c r="AG35" s="132">
        <f t="shared" si="7"/>
        <v>0</v>
      </c>
    </row>
    <row r="36" spans="1:33" ht="126" x14ac:dyDescent="0.25">
      <c r="A36" s="7" t="s">
        <v>57</v>
      </c>
      <c r="B36" s="125" t="s">
        <v>59</v>
      </c>
      <c r="C36" s="7" t="s">
        <v>23</v>
      </c>
      <c r="D36" s="132" t="s">
        <v>24</v>
      </c>
      <c r="E36" s="132" t="s">
        <v>24</v>
      </c>
      <c r="F36" s="132" t="s">
        <v>24</v>
      </c>
      <c r="G36" s="132" t="s">
        <v>24</v>
      </c>
      <c r="H36" s="132" t="s">
        <v>24</v>
      </c>
      <c r="I36" s="132" t="s">
        <v>24</v>
      </c>
      <c r="J36" s="132" t="s">
        <v>24</v>
      </c>
      <c r="K36" s="132" t="s">
        <v>24</v>
      </c>
      <c r="L36" s="132" t="s">
        <v>24</v>
      </c>
      <c r="M36" s="132" t="s">
        <v>24</v>
      </c>
      <c r="N36" s="132" t="s">
        <v>24</v>
      </c>
      <c r="O36" s="132" t="s">
        <v>24</v>
      </c>
      <c r="P36" s="132" t="s">
        <v>24</v>
      </c>
      <c r="Q36" s="132" t="s">
        <v>24</v>
      </c>
      <c r="R36" s="132" t="s">
        <v>24</v>
      </c>
      <c r="S36" s="132" t="s">
        <v>24</v>
      </c>
      <c r="T36" s="132" t="s">
        <v>24</v>
      </c>
      <c r="U36" s="132" t="s">
        <v>24</v>
      </c>
      <c r="V36" s="132" t="s">
        <v>24</v>
      </c>
      <c r="W36" s="132" t="s">
        <v>24</v>
      </c>
      <c r="X36" s="132" t="s">
        <v>24</v>
      </c>
      <c r="Y36" s="132" t="s">
        <v>24</v>
      </c>
      <c r="Z36" s="132" t="s">
        <v>24</v>
      </c>
      <c r="AA36" s="132" t="s">
        <v>24</v>
      </c>
      <c r="AB36" s="132">
        <f t="shared" si="13"/>
        <v>0</v>
      </c>
      <c r="AC36" s="132">
        <f t="shared" si="14"/>
        <v>0</v>
      </c>
      <c r="AD36" s="132">
        <f t="shared" si="15"/>
        <v>0</v>
      </c>
      <c r="AE36" s="132">
        <f t="shared" si="16"/>
        <v>0</v>
      </c>
      <c r="AF36" s="132">
        <f t="shared" si="17"/>
        <v>0</v>
      </c>
      <c r="AG36" s="132">
        <f t="shared" si="7"/>
        <v>0</v>
      </c>
    </row>
    <row r="37" spans="1:33" ht="126" x14ac:dyDescent="0.25">
      <c r="A37" s="7" t="s">
        <v>57</v>
      </c>
      <c r="B37" s="125" t="s">
        <v>60</v>
      </c>
      <c r="C37" s="7" t="s">
        <v>23</v>
      </c>
      <c r="D37" s="132" t="s">
        <v>24</v>
      </c>
      <c r="E37" s="132" t="s">
        <v>24</v>
      </c>
      <c r="F37" s="132" t="s">
        <v>24</v>
      </c>
      <c r="G37" s="132" t="s">
        <v>24</v>
      </c>
      <c r="H37" s="132" t="s">
        <v>24</v>
      </c>
      <c r="I37" s="132" t="s">
        <v>24</v>
      </c>
      <c r="J37" s="132" t="s">
        <v>24</v>
      </c>
      <c r="K37" s="132" t="s">
        <v>24</v>
      </c>
      <c r="L37" s="132" t="s">
        <v>24</v>
      </c>
      <c r="M37" s="132" t="s">
        <v>24</v>
      </c>
      <c r="N37" s="132" t="s">
        <v>24</v>
      </c>
      <c r="O37" s="132" t="s">
        <v>24</v>
      </c>
      <c r="P37" s="132" t="s">
        <v>24</v>
      </c>
      <c r="Q37" s="132" t="s">
        <v>24</v>
      </c>
      <c r="R37" s="132" t="s">
        <v>24</v>
      </c>
      <c r="S37" s="132" t="s">
        <v>24</v>
      </c>
      <c r="T37" s="132" t="s">
        <v>24</v>
      </c>
      <c r="U37" s="132" t="s">
        <v>24</v>
      </c>
      <c r="V37" s="132" t="s">
        <v>24</v>
      </c>
      <c r="W37" s="132" t="s">
        <v>24</v>
      </c>
      <c r="X37" s="132" t="s">
        <v>24</v>
      </c>
      <c r="Y37" s="132" t="s">
        <v>24</v>
      </c>
      <c r="Z37" s="132" t="s">
        <v>24</v>
      </c>
      <c r="AA37" s="132" t="s">
        <v>24</v>
      </c>
      <c r="AB37" s="132">
        <f t="shared" si="13"/>
        <v>0</v>
      </c>
      <c r="AC37" s="132">
        <f t="shared" si="14"/>
        <v>0</v>
      </c>
      <c r="AD37" s="132">
        <f t="shared" si="15"/>
        <v>0</v>
      </c>
      <c r="AE37" s="132">
        <f t="shared" si="16"/>
        <v>0</v>
      </c>
      <c r="AF37" s="132">
        <f t="shared" si="17"/>
        <v>0</v>
      </c>
      <c r="AG37" s="132">
        <f t="shared" si="7"/>
        <v>0</v>
      </c>
    </row>
    <row r="38" spans="1:33" ht="141.75" x14ac:dyDescent="0.25">
      <c r="A38" s="7" t="s">
        <v>62</v>
      </c>
      <c r="B38" s="125" t="s">
        <v>58</v>
      </c>
      <c r="C38" s="7" t="s">
        <v>23</v>
      </c>
      <c r="D38" s="132" t="s">
        <v>24</v>
      </c>
      <c r="E38" s="132" t="s">
        <v>24</v>
      </c>
      <c r="F38" s="132" t="s">
        <v>24</v>
      </c>
      <c r="G38" s="132" t="s">
        <v>24</v>
      </c>
      <c r="H38" s="132" t="s">
        <v>24</v>
      </c>
      <c r="I38" s="132" t="s">
        <v>24</v>
      </c>
      <c r="J38" s="132" t="s">
        <v>24</v>
      </c>
      <c r="K38" s="132" t="s">
        <v>24</v>
      </c>
      <c r="L38" s="132" t="s">
        <v>24</v>
      </c>
      <c r="M38" s="132" t="s">
        <v>24</v>
      </c>
      <c r="N38" s="132" t="s">
        <v>24</v>
      </c>
      <c r="O38" s="132" t="s">
        <v>24</v>
      </c>
      <c r="P38" s="132" t="s">
        <v>24</v>
      </c>
      <c r="Q38" s="132" t="s">
        <v>24</v>
      </c>
      <c r="R38" s="132" t="s">
        <v>24</v>
      </c>
      <c r="S38" s="132" t="s">
        <v>24</v>
      </c>
      <c r="T38" s="132" t="s">
        <v>24</v>
      </c>
      <c r="U38" s="132" t="s">
        <v>24</v>
      </c>
      <c r="V38" s="132" t="s">
        <v>24</v>
      </c>
      <c r="W38" s="132" t="s">
        <v>24</v>
      </c>
      <c r="X38" s="132" t="s">
        <v>24</v>
      </c>
      <c r="Y38" s="132" t="s">
        <v>24</v>
      </c>
      <c r="Z38" s="132" t="s">
        <v>24</v>
      </c>
      <c r="AA38" s="132" t="s">
        <v>24</v>
      </c>
      <c r="AB38" s="132">
        <f t="shared" si="13"/>
        <v>0</v>
      </c>
      <c r="AC38" s="132">
        <f t="shared" si="14"/>
        <v>0</v>
      </c>
      <c r="AD38" s="132">
        <f t="shared" si="15"/>
        <v>0</v>
      </c>
      <c r="AE38" s="132">
        <f t="shared" si="16"/>
        <v>0</v>
      </c>
      <c r="AF38" s="132">
        <f t="shared" si="17"/>
        <v>0</v>
      </c>
      <c r="AG38" s="132">
        <f t="shared" si="7"/>
        <v>0</v>
      </c>
    </row>
    <row r="39" spans="1:33" ht="126" x14ac:dyDescent="0.25">
      <c r="A39" s="7" t="s">
        <v>62</v>
      </c>
      <c r="B39" s="125" t="s">
        <v>59</v>
      </c>
      <c r="C39" s="7" t="s">
        <v>23</v>
      </c>
      <c r="D39" s="132" t="s">
        <v>24</v>
      </c>
      <c r="E39" s="132" t="s">
        <v>24</v>
      </c>
      <c r="F39" s="132" t="s">
        <v>24</v>
      </c>
      <c r="G39" s="132" t="s">
        <v>24</v>
      </c>
      <c r="H39" s="132" t="s">
        <v>24</v>
      </c>
      <c r="I39" s="132" t="s">
        <v>24</v>
      </c>
      <c r="J39" s="132" t="s">
        <v>24</v>
      </c>
      <c r="K39" s="132" t="s">
        <v>24</v>
      </c>
      <c r="L39" s="132" t="s">
        <v>24</v>
      </c>
      <c r="M39" s="132" t="s">
        <v>24</v>
      </c>
      <c r="N39" s="132" t="s">
        <v>24</v>
      </c>
      <c r="O39" s="132" t="s">
        <v>24</v>
      </c>
      <c r="P39" s="132" t="s">
        <v>24</v>
      </c>
      <c r="Q39" s="132" t="s">
        <v>24</v>
      </c>
      <c r="R39" s="132" t="s">
        <v>24</v>
      </c>
      <c r="S39" s="132" t="s">
        <v>24</v>
      </c>
      <c r="T39" s="132" t="s">
        <v>24</v>
      </c>
      <c r="U39" s="132" t="s">
        <v>24</v>
      </c>
      <c r="V39" s="132" t="s">
        <v>24</v>
      </c>
      <c r="W39" s="132" t="s">
        <v>24</v>
      </c>
      <c r="X39" s="132" t="s">
        <v>24</v>
      </c>
      <c r="Y39" s="132" t="s">
        <v>24</v>
      </c>
      <c r="Z39" s="132" t="s">
        <v>24</v>
      </c>
      <c r="AA39" s="132" t="s">
        <v>24</v>
      </c>
      <c r="AB39" s="132">
        <f t="shared" si="13"/>
        <v>0</v>
      </c>
      <c r="AC39" s="132">
        <f t="shared" si="14"/>
        <v>0</v>
      </c>
      <c r="AD39" s="132">
        <f t="shared" si="15"/>
        <v>0</v>
      </c>
      <c r="AE39" s="132">
        <f t="shared" si="16"/>
        <v>0</v>
      </c>
      <c r="AF39" s="132">
        <f t="shared" si="17"/>
        <v>0</v>
      </c>
      <c r="AG39" s="132">
        <f t="shared" si="7"/>
        <v>0</v>
      </c>
    </row>
    <row r="40" spans="1:33" ht="126" x14ac:dyDescent="0.25">
      <c r="A40" s="7" t="s">
        <v>62</v>
      </c>
      <c r="B40" s="125" t="s">
        <v>63</v>
      </c>
      <c r="C40" s="7" t="s">
        <v>23</v>
      </c>
      <c r="D40" s="132" t="s">
        <v>24</v>
      </c>
      <c r="E40" s="132" t="s">
        <v>24</v>
      </c>
      <c r="F40" s="132" t="s">
        <v>24</v>
      </c>
      <c r="G40" s="132" t="s">
        <v>24</v>
      </c>
      <c r="H40" s="132" t="s">
        <v>24</v>
      </c>
      <c r="I40" s="132" t="s">
        <v>24</v>
      </c>
      <c r="J40" s="132" t="s">
        <v>24</v>
      </c>
      <c r="K40" s="132" t="s">
        <v>24</v>
      </c>
      <c r="L40" s="132" t="s">
        <v>24</v>
      </c>
      <c r="M40" s="132" t="s">
        <v>24</v>
      </c>
      <c r="N40" s="132" t="s">
        <v>24</v>
      </c>
      <c r="O40" s="132" t="s">
        <v>24</v>
      </c>
      <c r="P40" s="132" t="s">
        <v>24</v>
      </c>
      <c r="Q40" s="132" t="s">
        <v>24</v>
      </c>
      <c r="R40" s="132" t="s">
        <v>24</v>
      </c>
      <c r="S40" s="132" t="s">
        <v>24</v>
      </c>
      <c r="T40" s="132" t="s">
        <v>24</v>
      </c>
      <c r="U40" s="132" t="s">
        <v>24</v>
      </c>
      <c r="V40" s="132" t="s">
        <v>24</v>
      </c>
      <c r="W40" s="132" t="s">
        <v>24</v>
      </c>
      <c r="X40" s="132" t="s">
        <v>24</v>
      </c>
      <c r="Y40" s="132" t="s">
        <v>24</v>
      </c>
      <c r="Z40" s="132" t="s">
        <v>24</v>
      </c>
      <c r="AA40" s="132" t="s">
        <v>24</v>
      </c>
      <c r="AB40" s="132">
        <f t="shared" si="13"/>
        <v>0</v>
      </c>
      <c r="AC40" s="132">
        <f t="shared" si="14"/>
        <v>0</v>
      </c>
      <c r="AD40" s="132">
        <f t="shared" si="15"/>
        <v>0</v>
      </c>
      <c r="AE40" s="132">
        <f t="shared" si="16"/>
        <v>0</v>
      </c>
      <c r="AF40" s="132">
        <f t="shared" si="17"/>
        <v>0</v>
      </c>
      <c r="AG40" s="132">
        <f t="shared" si="7"/>
        <v>0</v>
      </c>
    </row>
    <row r="41" spans="1:33" ht="110.25" x14ac:dyDescent="0.25">
      <c r="A41" s="7" t="s">
        <v>64</v>
      </c>
      <c r="B41" s="125" t="s">
        <v>65</v>
      </c>
      <c r="C41" s="7" t="s">
        <v>23</v>
      </c>
      <c r="D41" s="132" t="s">
        <v>24</v>
      </c>
      <c r="E41" s="132" t="s">
        <v>24</v>
      </c>
      <c r="F41" s="132" t="s">
        <v>24</v>
      </c>
      <c r="G41" s="132" t="s">
        <v>24</v>
      </c>
      <c r="H41" s="132" t="s">
        <v>24</v>
      </c>
      <c r="I41" s="132" t="s">
        <v>24</v>
      </c>
      <c r="J41" s="132" t="s">
        <v>24</v>
      </c>
      <c r="K41" s="132" t="s">
        <v>24</v>
      </c>
      <c r="L41" s="132" t="s">
        <v>24</v>
      </c>
      <c r="M41" s="132" t="s">
        <v>24</v>
      </c>
      <c r="N41" s="132" t="s">
        <v>24</v>
      </c>
      <c r="O41" s="132" t="s">
        <v>24</v>
      </c>
      <c r="P41" s="132" t="s">
        <v>24</v>
      </c>
      <c r="Q41" s="132" t="s">
        <v>24</v>
      </c>
      <c r="R41" s="132" t="s">
        <v>24</v>
      </c>
      <c r="S41" s="132" t="s">
        <v>24</v>
      </c>
      <c r="T41" s="132" t="s">
        <v>24</v>
      </c>
      <c r="U41" s="132" t="s">
        <v>24</v>
      </c>
      <c r="V41" s="132" t="s">
        <v>24</v>
      </c>
      <c r="W41" s="132" t="s">
        <v>24</v>
      </c>
      <c r="X41" s="132" t="s">
        <v>24</v>
      </c>
      <c r="Y41" s="132" t="s">
        <v>24</v>
      </c>
      <c r="Z41" s="132" t="s">
        <v>24</v>
      </c>
      <c r="AA41" s="132" t="s">
        <v>24</v>
      </c>
      <c r="AB41" s="132">
        <f t="shared" si="13"/>
        <v>0</v>
      </c>
      <c r="AC41" s="132">
        <f t="shared" si="14"/>
        <v>0</v>
      </c>
      <c r="AD41" s="132">
        <f t="shared" si="15"/>
        <v>0</v>
      </c>
      <c r="AE41" s="132">
        <f t="shared" si="16"/>
        <v>0</v>
      </c>
      <c r="AF41" s="132">
        <f t="shared" si="17"/>
        <v>0</v>
      </c>
      <c r="AG41" s="132">
        <f t="shared" si="7"/>
        <v>0</v>
      </c>
    </row>
    <row r="42" spans="1:33" ht="94.5" x14ac:dyDescent="0.25">
      <c r="A42" s="7" t="s">
        <v>66</v>
      </c>
      <c r="B42" s="125" t="s">
        <v>67</v>
      </c>
      <c r="C42" s="7" t="s">
        <v>23</v>
      </c>
      <c r="D42" s="132" t="s">
        <v>24</v>
      </c>
      <c r="E42" s="132" t="s">
        <v>24</v>
      </c>
      <c r="F42" s="132" t="s">
        <v>24</v>
      </c>
      <c r="G42" s="132" t="s">
        <v>24</v>
      </c>
      <c r="H42" s="132" t="s">
        <v>24</v>
      </c>
      <c r="I42" s="132" t="s">
        <v>24</v>
      </c>
      <c r="J42" s="132" t="s">
        <v>24</v>
      </c>
      <c r="K42" s="132" t="s">
        <v>24</v>
      </c>
      <c r="L42" s="132" t="s">
        <v>24</v>
      </c>
      <c r="M42" s="132" t="s">
        <v>24</v>
      </c>
      <c r="N42" s="132" t="s">
        <v>24</v>
      </c>
      <c r="O42" s="132" t="s">
        <v>24</v>
      </c>
      <c r="P42" s="132" t="s">
        <v>24</v>
      </c>
      <c r="Q42" s="132" t="s">
        <v>24</v>
      </c>
      <c r="R42" s="132" t="s">
        <v>24</v>
      </c>
      <c r="S42" s="132" t="s">
        <v>24</v>
      </c>
      <c r="T42" s="132" t="s">
        <v>24</v>
      </c>
      <c r="U42" s="132" t="s">
        <v>24</v>
      </c>
      <c r="V42" s="132" t="s">
        <v>24</v>
      </c>
      <c r="W42" s="132" t="s">
        <v>24</v>
      </c>
      <c r="X42" s="132" t="s">
        <v>24</v>
      </c>
      <c r="Y42" s="132" t="s">
        <v>24</v>
      </c>
      <c r="Z42" s="132" t="s">
        <v>24</v>
      </c>
      <c r="AA42" s="132" t="s">
        <v>24</v>
      </c>
      <c r="AB42" s="132">
        <f t="shared" si="13"/>
        <v>0</v>
      </c>
      <c r="AC42" s="132">
        <f t="shared" si="14"/>
        <v>0</v>
      </c>
      <c r="AD42" s="132">
        <f t="shared" si="15"/>
        <v>0</v>
      </c>
      <c r="AE42" s="132">
        <f t="shared" si="16"/>
        <v>0</v>
      </c>
      <c r="AF42" s="132">
        <f t="shared" si="17"/>
        <v>0</v>
      </c>
      <c r="AG42" s="132">
        <f t="shared" si="7"/>
        <v>0</v>
      </c>
    </row>
    <row r="43" spans="1:33" ht="110.25" x14ac:dyDescent="0.25">
      <c r="A43" s="7" t="s">
        <v>68</v>
      </c>
      <c r="B43" s="125" t="s">
        <v>69</v>
      </c>
      <c r="C43" s="7" t="s">
        <v>23</v>
      </c>
      <c r="D43" s="132" t="s">
        <v>24</v>
      </c>
      <c r="E43" s="132" t="s">
        <v>24</v>
      </c>
      <c r="F43" s="132" t="s">
        <v>24</v>
      </c>
      <c r="G43" s="132" t="s">
        <v>24</v>
      </c>
      <c r="H43" s="132" t="s">
        <v>24</v>
      </c>
      <c r="I43" s="132" t="s">
        <v>24</v>
      </c>
      <c r="J43" s="132" t="s">
        <v>24</v>
      </c>
      <c r="K43" s="132" t="s">
        <v>24</v>
      </c>
      <c r="L43" s="132" t="s">
        <v>24</v>
      </c>
      <c r="M43" s="132" t="s">
        <v>24</v>
      </c>
      <c r="N43" s="132" t="s">
        <v>24</v>
      </c>
      <c r="O43" s="132" t="s">
        <v>24</v>
      </c>
      <c r="P43" s="132" t="s">
        <v>24</v>
      </c>
      <c r="Q43" s="132" t="s">
        <v>24</v>
      </c>
      <c r="R43" s="132" t="s">
        <v>24</v>
      </c>
      <c r="S43" s="132" t="s">
        <v>24</v>
      </c>
      <c r="T43" s="132" t="s">
        <v>24</v>
      </c>
      <c r="U43" s="132" t="s">
        <v>24</v>
      </c>
      <c r="V43" s="132" t="s">
        <v>24</v>
      </c>
      <c r="W43" s="132" t="s">
        <v>24</v>
      </c>
      <c r="X43" s="132" t="s">
        <v>24</v>
      </c>
      <c r="Y43" s="132" t="s">
        <v>24</v>
      </c>
      <c r="Z43" s="132" t="s">
        <v>24</v>
      </c>
      <c r="AA43" s="132" t="s">
        <v>24</v>
      </c>
      <c r="AB43" s="132">
        <f t="shared" si="13"/>
        <v>0</v>
      </c>
      <c r="AC43" s="132">
        <f t="shared" si="14"/>
        <v>0</v>
      </c>
      <c r="AD43" s="132">
        <f t="shared" si="15"/>
        <v>0</v>
      </c>
      <c r="AE43" s="132">
        <f t="shared" si="16"/>
        <v>0</v>
      </c>
      <c r="AF43" s="132">
        <f t="shared" si="17"/>
        <v>0</v>
      </c>
      <c r="AG43" s="132">
        <f t="shared" si="7"/>
        <v>0</v>
      </c>
    </row>
    <row r="44" spans="1:33" ht="63" x14ac:dyDescent="0.25">
      <c r="A44" s="194" t="s">
        <v>446</v>
      </c>
      <c r="B44" s="195" t="s">
        <v>479</v>
      </c>
      <c r="C44" s="194" t="s">
        <v>480</v>
      </c>
      <c r="D44" s="170" t="s">
        <v>24</v>
      </c>
      <c r="E44" s="170" t="s">
        <v>24</v>
      </c>
      <c r="F44" s="170" t="s">
        <v>24</v>
      </c>
      <c r="G44" s="170" t="s">
        <v>24</v>
      </c>
      <c r="H44" s="170" t="s">
        <v>24</v>
      </c>
      <c r="I44" s="170" t="s">
        <v>24</v>
      </c>
      <c r="J44" s="170">
        <v>4</v>
      </c>
      <c r="K44" s="170" t="s">
        <v>24</v>
      </c>
      <c r="L44" s="170" t="s">
        <v>24</v>
      </c>
      <c r="M44" s="170" t="s">
        <v>24</v>
      </c>
      <c r="N44" s="170">
        <v>8</v>
      </c>
      <c r="O44" s="170" t="s">
        <v>24</v>
      </c>
      <c r="P44" s="170" t="s">
        <v>24</v>
      </c>
      <c r="Q44" s="170" t="s">
        <v>24</v>
      </c>
      <c r="R44" s="170" t="s">
        <v>24</v>
      </c>
      <c r="S44" s="170" t="s">
        <v>24</v>
      </c>
      <c r="T44" s="170" t="s">
        <v>24</v>
      </c>
      <c r="U44" s="170" t="s">
        <v>24</v>
      </c>
      <c r="V44" s="170" t="s">
        <v>24</v>
      </c>
      <c r="W44" s="170" t="s">
        <v>24</v>
      </c>
      <c r="X44" s="170" t="s">
        <v>24</v>
      </c>
      <c r="Y44" s="170" t="s">
        <v>24</v>
      </c>
      <c r="Z44" s="170" t="s">
        <v>24</v>
      </c>
      <c r="AA44" s="170" t="s">
        <v>24</v>
      </c>
      <c r="AB44" s="170">
        <f t="shared" ref="AB44" si="18">SUM(D44,J44,P44,V44)</f>
        <v>4</v>
      </c>
      <c r="AC44" s="132">
        <f t="shared" ref="AC44" si="19">SUM(E44,K44,Q44,W44)</f>
        <v>0</v>
      </c>
      <c r="AD44" s="132">
        <f t="shared" ref="AD44" si="20">SUM(F44,L44,R44,X44)</f>
        <v>0</v>
      </c>
      <c r="AE44" s="132">
        <f t="shared" ref="AE44" si="21">SUM(G44,M44,S44,Y44)</f>
        <v>0</v>
      </c>
      <c r="AF44" s="132">
        <f t="shared" ref="AF44" si="22">SUM(H44,N44,T44,Z44)</f>
        <v>8</v>
      </c>
      <c r="AG44" s="170">
        <f t="shared" ref="AG44" si="23">SUM(I44,O44,U44,AA44)</f>
        <v>0</v>
      </c>
    </row>
    <row r="45" spans="1:33" ht="47.25" x14ac:dyDescent="0.25">
      <c r="A45" s="7" t="s">
        <v>70</v>
      </c>
      <c r="B45" s="125" t="s">
        <v>71</v>
      </c>
      <c r="C45" s="7" t="s">
        <v>23</v>
      </c>
      <c r="D45" s="132" t="s">
        <v>24</v>
      </c>
      <c r="E45" s="132" t="s">
        <v>24</v>
      </c>
      <c r="F45" s="132" t="s">
        <v>24</v>
      </c>
      <c r="G45" s="132" t="s">
        <v>24</v>
      </c>
      <c r="H45" s="132" t="s">
        <v>24</v>
      </c>
      <c r="I45" s="132" t="s">
        <v>24</v>
      </c>
      <c r="J45" s="132" t="str">
        <f>+J46</f>
        <v>нд</v>
      </c>
      <c r="K45" s="132" t="s">
        <v>24</v>
      </c>
      <c r="L45" s="132" t="s">
        <v>24</v>
      </c>
      <c r="M45" s="132" t="s">
        <v>24</v>
      </c>
      <c r="N45" s="132" t="s">
        <v>24</v>
      </c>
      <c r="O45" s="132" t="s">
        <v>24</v>
      </c>
      <c r="P45" s="132" t="s">
        <v>24</v>
      </c>
      <c r="Q45" s="132" t="s">
        <v>24</v>
      </c>
      <c r="R45" s="132" t="s">
        <v>24</v>
      </c>
      <c r="S45" s="132" t="s">
        <v>24</v>
      </c>
      <c r="T45" s="132" t="s">
        <v>24</v>
      </c>
      <c r="U45" s="132" t="s">
        <v>24</v>
      </c>
      <c r="V45" s="132" t="s">
        <v>24</v>
      </c>
      <c r="W45" s="132" t="s">
        <v>24</v>
      </c>
      <c r="X45" s="132" t="s">
        <v>24</v>
      </c>
      <c r="Y45" s="132" t="s">
        <v>24</v>
      </c>
      <c r="Z45" s="132" t="s">
        <v>24</v>
      </c>
      <c r="AA45" s="132" t="s">
        <v>24</v>
      </c>
      <c r="AB45" s="132">
        <f t="shared" si="13"/>
        <v>0</v>
      </c>
      <c r="AC45" s="132">
        <f t="shared" si="14"/>
        <v>0</v>
      </c>
      <c r="AD45" s="132">
        <f t="shared" si="15"/>
        <v>0</v>
      </c>
      <c r="AE45" s="132">
        <f t="shared" si="16"/>
        <v>0</v>
      </c>
      <c r="AF45" s="132">
        <f t="shared" si="17"/>
        <v>0</v>
      </c>
      <c r="AG45" s="132">
        <f t="shared" si="7"/>
        <v>0</v>
      </c>
    </row>
    <row r="46" spans="1:33" ht="78.75" x14ac:dyDescent="0.25">
      <c r="A46" s="7" t="s">
        <v>72</v>
      </c>
      <c r="B46" s="125" t="s">
        <v>73</v>
      </c>
      <c r="C46" s="7" t="s">
        <v>23</v>
      </c>
      <c r="D46" s="132" t="s">
        <v>24</v>
      </c>
      <c r="E46" s="132" t="s">
        <v>24</v>
      </c>
      <c r="F46" s="132" t="s">
        <v>24</v>
      </c>
      <c r="G46" s="132" t="s">
        <v>24</v>
      </c>
      <c r="H46" s="132" t="s">
        <v>24</v>
      </c>
      <c r="I46" s="132" t="s">
        <v>24</v>
      </c>
      <c r="J46" s="132" t="str">
        <f>+J48</f>
        <v>нд</v>
      </c>
      <c r="K46" s="132" t="s">
        <v>24</v>
      </c>
      <c r="L46" s="132" t="s">
        <v>24</v>
      </c>
      <c r="M46" s="132" t="s">
        <v>24</v>
      </c>
      <c r="N46" s="132" t="s">
        <v>24</v>
      </c>
      <c r="O46" s="132" t="s">
        <v>24</v>
      </c>
      <c r="P46" s="132" t="s">
        <v>24</v>
      </c>
      <c r="Q46" s="132" t="s">
        <v>24</v>
      </c>
      <c r="R46" s="132" t="s">
        <v>24</v>
      </c>
      <c r="S46" s="132" t="s">
        <v>24</v>
      </c>
      <c r="T46" s="132" t="s">
        <v>24</v>
      </c>
      <c r="U46" s="132" t="s">
        <v>24</v>
      </c>
      <c r="V46" s="132" t="s">
        <v>24</v>
      </c>
      <c r="W46" s="132" t="s">
        <v>24</v>
      </c>
      <c r="X46" s="132" t="s">
        <v>24</v>
      </c>
      <c r="Y46" s="132" t="s">
        <v>24</v>
      </c>
      <c r="Z46" s="132" t="s">
        <v>24</v>
      </c>
      <c r="AA46" s="132" t="s">
        <v>24</v>
      </c>
      <c r="AB46" s="132">
        <f t="shared" si="13"/>
        <v>0</v>
      </c>
      <c r="AC46" s="132">
        <f t="shared" si="14"/>
        <v>0</v>
      </c>
      <c r="AD46" s="132">
        <f t="shared" si="15"/>
        <v>0</v>
      </c>
      <c r="AE46" s="132">
        <f t="shared" si="16"/>
        <v>0</v>
      </c>
      <c r="AF46" s="132">
        <f t="shared" si="17"/>
        <v>0</v>
      </c>
      <c r="AG46" s="132">
        <f t="shared" si="7"/>
        <v>0</v>
      </c>
    </row>
    <row r="47" spans="1:33" ht="47.25" x14ac:dyDescent="0.25">
      <c r="A47" s="7" t="s">
        <v>74</v>
      </c>
      <c r="B47" s="125" t="s">
        <v>75</v>
      </c>
      <c r="C47" s="7" t="s">
        <v>23</v>
      </c>
      <c r="D47" s="132" t="s">
        <v>24</v>
      </c>
      <c r="E47" s="132" t="s">
        <v>24</v>
      </c>
      <c r="F47" s="132" t="s">
        <v>24</v>
      </c>
      <c r="G47" s="132" t="s">
        <v>24</v>
      </c>
      <c r="H47" s="132" t="s">
        <v>24</v>
      </c>
      <c r="I47" s="132" t="s">
        <v>24</v>
      </c>
      <c r="J47" s="132" t="s">
        <v>24</v>
      </c>
      <c r="K47" s="132" t="s">
        <v>24</v>
      </c>
      <c r="L47" s="132" t="s">
        <v>24</v>
      </c>
      <c r="M47" s="132" t="s">
        <v>24</v>
      </c>
      <c r="N47" s="132" t="s">
        <v>24</v>
      </c>
      <c r="O47" s="132" t="s">
        <v>24</v>
      </c>
      <c r="P47" s="132" t="s">
        <v>24</v>
      </c>
      <c r="Q47" s="132" t="s">
        <v>24</v>
      </c>
      <c r="R47" s="132" t="s">
        <v>24</v>
      </c>
      <c r="S47" s="132" t="s">
        <v>24</v>
      </c>
      <c r="T47" s="132" t="s">
        <v>24</v>
      </c>
      <c r="U47" s="132" t="s">
        <v>24</v>
      </c>
      <c r="V47" s="132" t="s">
        <v>24</v>
      </c>
      <c r="W47" s="132" t="s">
        <v>24</v>
      </c>
      <c r="X47" s="132" t="s">
        <v>24</v>
      </c>
      <c r="Y47" s="132" t="s">
        <v>24</v>
      </c>
      <c r="Z47" s="132" t="s">
        <v>24</v>
      </c>
      <c r="AA47" s="132" t="s">
        <v>24</v>
      </c>
      <c r="AB47" s="132">
        <f t="shared" si="13"/>
        <v>0</v>
      </c>
      <c r="AC47" s="132">
        <f t="shared" si="14"/>
        <v>0</v>
      </c>
      <c r="AD47" s="132">
        <f t="shared" si="15"/>
        <v>0</v>
      </c>
      <c r="AE47" s="132">
        <f t="shared" si="16"/>
        <v>0</v>
      </c>
      <c r="AF47" s="132">
        <f t="shared" si="17"/>
        <v>0</v>
      </c>
      <c r="AG47" s="132">
        <f t="shared" si="7"/>
        <v>0</v>
      </c>
    </row>
    <row r="48" spans="1:33" ht="78.75" x14ac:dyDescent="0.25">
      <c r="A48" s="7" t="s">
        <v>76</v>
      </c>
      <c r="B48" s="125" t="s">
        <v>77</v>
      </c>
      <c r="C48" s="7" t="s">
        <v>23</v>
      </c>
      <c r="D48" s="132" t="s">
        <v>24</v>
      </c>
      <c r="E48" s="132" t="s">
        <v>24</v>
      </c>
      <c r="F48" s="132" t="s">
        <v>24</v>
      </c>
      <c r="G48" s="132" t="s">
        <v>24</v>
      </c>
      <c r="H48" s="132" t="s">
        <v>24</v>
      </c>
      <c r="I48" s="132" t="s">
        <v>24</v>
      </c>
      <c r="J48" s="132" t="s">
        <v>24</v>
      </c>
      <c r="K48" s="132" t="s">
        <v>24</v>
      </c>
      <c r="L48" s="132" t="s">
        <v>24</v>
      </c>
      <c r="M48" s="132" t="s">
        <v>24</v>
      </c>
      <c r="N48" s="132" t="s">
        <v>24</v>
      </c>
      <c r="O48" s="132" t="s">
        <v>24</v>
      </c>
      <c r="P48" s="132" t="s">
        <v>24</v>
      </c>
      <c r="Q48" s="132" t="s">
        <v>24</v>
      </c>
      <c r="R48" s="132" t="s">
        <v>24</v>
      </c>
      <c r="S48" s="132" t="s">
        <v>24</v>
      </c>
      <c r="T48" s="132" t="s">
        <v>24</v>
      </c>
      <c r="U48" s="132" t="s">
        <v>24</v>
      </c>
      <c r="V48" s="132" t="s">
        <v>24</v>
      </c>
      <c r="W48" s="132" t="s">
        <v>24</v>
      </c>
      <c r="X48" s="132" t="s">
        <v>24</v>
      </c>
      <c r="Y48" s="132" t="s">
        <v>24</v>
      </c>
      <c r="Z48" s="132" t="s">
        <v>24</v>
      </c>
      <c r="AA48" s="132" t="s">
        <v>24</v>
      </c>
      <c r="AB48" s="132">
        <f t="shared" si="13"/>
        <v>0</v>
      </c>
      <c r="AC48" s="132">
        <f t="shared" si="14"/>
        <v>0</v>
      </c>
      <c r="AD48" s="132">
        <f t="shared" si="15"/>
        <v>0</v>
      </c>
      <c r="AE48" s="132">
        <f t="shared" si="16"/>
        <v>0</v>
      </c>
      <c r="AF48" s="132">
        <f t="shared" si="17"/>
        <v>0</v>
      </c>
      <c r="AG48" s="132">
        <f t="shared" si="7"/>
        <v>0</v>
      </c>
    </row>
    <row r="49" spans="1:33" ht="47.25" x14ac:dyDescent="0.25">
      <c r="A49" s="194" t="s">
        <v>78</v>
      </c>
      <c r="B49" s="195" t="s">
        <v>475</v>
      </c>
      <c r="C49" s="194" t="s">
        <v>80</v>
      </c>
      <c r="D49" s="170" t="s">
        <v>24</v>
      </c>
      <c r="E49" s="170" t="s">
        <v>24</v>
      </c>
      <c r="F49" s="170" t="s">
        <v>24</v>
      </c>
      <c r="G49" s="170" t="s">
        <v>24</v>
      </c>
      <c r="H49" s="170" t="s">
        <v>24</v>
      </c>
      <c r="I49" s="170" t="s">
        <v>24</v>
      </c>
      <c r="J49" s="170" t="s">
        <v>24</v>
      </c>
      <c r="K49" s="170" t="s">
        <v>24</v>
      </c>
      <c r="L49" s="170" t="s">
        <v>24</v>
      </c>
      <c r="M49" s="170" t="s">
        <v>24</v>
      </c>
      <c r="N49" s="170" t="s">
        <v>24</v>
      </c>
      <c r="O49" s="170" t="s">
        <v>24</v>
      </c>
      <c r="P49" s="170" t="s">
        <v>24</v>
      </c>
      <c r="Q49" s="170" t="s">
        <v>24</v>
      </c>
      <c r="R49" s="170" t="s">
        <v>24</v>
      </c>
      <c r="S49" s="170" t="s">
        <v>24</v>
      </c>
      <c r="T49" s="170" t="s">
        <v>24</v>
      </c>
      <c r="U49" s="170" t="s">
        <v>24</v>
      </c>
      <c r="V49" s="170" t="s">
        <v>24</v>
      </c>
      <c r="W49" s="170" t="s">
        <v>24</v>
      </c>
      <c r="X49" s="170" t="s">
        <v>24</v>
      </c>
      <c r="Y49" s="170" t="s">
        <v>24</v>
      </c>
      <c r="Z49" s="170" t="s">
        <v>24</v>
      </c>
      <c r="AA49" s="170" t="s">
        <v>24</v>
      </c>
      <c r="AB49" s="170">
        <f t="shared" ref="AB49:AB59" si="24">SUM(D49,J49,P49,V49)</f>
        <v>0</v>
      </c>
      <c r="AC49" s="170">
        <f t="shared" ref="AC49:AC59" si="25">SUM(E49,K49,Q49,W49)</f>
        <v>0</v>
      </c>
      <c r="AD49" s="170">
        <f t="shared" ref="AD49:AD59" si="26">SUM(F49,L49,R49,X49)</f>
        <v>0</v>
      </c>
      <c r="AE49" s="170">
        <f t="shared" ref="AE49:AE59" si="27">SUM(G49,M49,S49,Y49)</f>
        <v>0</v>
      </c>
      <c r="AF49" s="170">
        <f t="shared" ref="AF49:AF59" si="28">SUM(H49,N49,T49,Z49)</f>
        <v>0</v>
      </c>
      <c r="AG49" s="170">
        <f t="shared" ref="AG49:AG59" si="29">SUM(I49,O49,U49,AA49)</f>
        <v>0</v>
      </c>
    </row>
    <row r="50" spans="1:33" ht="47.25" x14ac:dyDescent="0.25">
      <c r="A50" s="194" t="s">
        <v>79</v>
      </c>
      <c r="B50" s="195" t="s">
        <v>89</v>
      </c>
      <c r="C50" s="194" t="s">
        <v>90</v>
      </c>
      <c r="D50" s="170" t="s">
        <v>24</v>
      </c>
      <c r="E50" s="170" t="s">
        <v>24</v>
      </c>
      <c r="F50" s="170" t="s">
        <v>24</v>
      </c>
      <c r="G50" s="170" t="s">
        <v>24</v>
      </c>
      <c r="H50" s="170" t="s">
        <v>24</v>
      </c>
      <c r="I50" s="170" t="s">
        <v>24</v>
      </c>
      <c r="J50" s="170" t="s">
        <v>24</v>
      </c>
      <c r="K50" s="170" t="s">
        <v>24</v>
      </c>
      <c r="L50" s="170" t="s">
        <v>24</v>
      </c>
      <c r="M50" s="170" t="s">
        <v>24</v>
      </c>
      <c r="N50" s="170" t="s">
        <v>24</v>
      </c>
      <c r="O50" s="170" t="s">
        <v>24</v>
      </c>
      <c r="P50" s="170" t="s">
        <v>24</v>
      </c>
      <c r="Q50" s="170" t="s">
        <v>24</v>
      </c>
      <c r="R50" s="170" t="s">
        <v>24</v>
      </c>
      <c r="S50" s="170" t="s">
        <v>24</v>
      </c>
      <c r="T50" s="170" t="s">
        <v>24</v>
      </c>
      <c r="U50" s="170" t="s">
        <v>24</v>
      </c>
      <c r="V50" s="170" t="s">
        <v>24</v>
      </c>
      <c r="W50" s="170" t="s">
        <v>24</v>
      </c>
      <c r="X50" s="170" t="s">
        <v>24</v>
      </c>
      <c r="Y50" s="170" t="s">
        <v>24</v>
      </c>
      <c r="Z50" s="170" t="s">
        <v>24</v>
      </c>
      <c r="AA50" s="170" t="s">
        <v>24</v>
      </c>
      <c r="AB50" s="170">
        <f t="shared" si="24"/>
        <v>0</v>
      </c>
      <c r="AC50" s="170">
        <f t="shared" si="25"/>
        <v>0</v>
      </c>
      <c r="AD50" s="170">
        <f t="shared" si="26"/>
        <v>0</v>
      </c>
      <c r="AE50" s="170">
        <f t="shared" si="27"/>
        <v>0</v>
      </c>
      <c r="AF50" s="170">
        <f t="shared" si="28"/>
        <v>0</v>
      </c>
      <c r="AG50" s="170">
        <f t="shared" si="29"/>
        <v>0</v>
      </c>
    </row>
    <row r="51" spans="1:33" ht="47.25" x14ac:dyDescent="0.25">
      <c r="A51" s="194" t="s">
        <v>81</v>
      </c>
      <c r="B51" s="195" t="s">
        <v>91</v>
      </c>
      <c r="C51" s="194" t="s">
        <v>92</v>
      </c>
      <c r="D51" s="170" t="s">
        <v>24</v>
      </c>
      <c r="E51" s="170" t="s">
        <v>24</v>
      </c>
      <c r="F51" s="170" t="s">
        <v>24</v>
      </c>
      <c r="G51" s="170" t="s">
        <v>24</v>
      </c>
      <c r="H51" s="170" t="s">
        <v>24</v>
      </c>
      <c r="I51" s="170" t="s">
        <v>24</v>
      </c>
      <c r="J51" s="170" t="s">
        <v>24</v>
      </c>
      <c r="K51" s="170" t="s">
        <v>24</v>
      </c>
      <c r="L51" s="170" t="s">
        <v>24</v>
      </c>
      <c r="M51" s="170" t="s">
        <v>24</v>
      </c>
      <c r="N51" s="170" t="s">
        <v>24</v>
      </c>
      <c r="O51" s="170" t="s">
        <v>24</v>
      </c>
      <c r="P51" s="170" t="s">
        <v>24</v>
      </c>
      <c r="Q51" s="170" t="s">
        <v>24</v>
      </c>
      <c r="R51" s="170" t="s">
        <v>24</v>
      </c>
      <c r="S51" s="170" t="s">
        <v>24</v>
      </c>
      <c r="T51" s="170" t="s">
        <v>24</v>
      </c>
      <c r="U51" s="170" t="s">
        <v>24</v>
      </c>
      <c r="V51" s="170" t="s">
        <v>24</v>
      </c>
      <c r="W51" s="170" t="s">
        <v>24</v>
      </c>
      <c r="X51" s="170" t="s">
        <v>24</v>
      </c>
      <c r="Y51" s="170" t="s">
        <v>24</v>
      </c>
      <c r="Z51" s="170" t="s">
        <v>24</v>
      </c>
      <c r="AA51" s="170" t="s">
        <v>24</v>
      </c>
      <c r="AB51" s="170">
        <f t="shared" si="24"/>
        <v>0</v>
      </c>
      <c r="AC51" s="170">
        <f t="shared" si="25"/>
        <v>0</v>
      </c>
      <c r="AD51" s="170">
        <f t="shared" si="26"/>
        <v>0</v>
      </c>
      <c r="AE51" s="170">
        <f t="shared" si="27"/>
        <v>0</v>
      </c>
      <c r="AF51" s="170">
        <f t="shared" si="28"/>
        <v>0</v>
      </c>
      <c r="AG51" s="170">
        <f t="shared" si="29"/>
        <v>0</v>
      </c>
    </row>
    <row r="52" spans="1:33" ht="47.25" x14ac:dyDescent="0.25">
      <c r="A52" s="194" t="s">
        <v>82</v>
      </c>
      <c r="B52" s="195" t="s">
        <v>163</v>
      </c>
      <c r="C52" s="194" t="s">
        <v>164</v>
      </c>
      <c r="D52" s="170" t="s">
        <v>24</v>
      </c>
      <c r="E52" s="170" t="s">
        <v>24</v>
      </c>
      <c r="F52" s="170" t="s">
        <v>24</v>
      </c>
      <c r="G52" s="170" t="s">
        <v>24</v>
      </c>
      <c r="H52" s="170" t="s">
        <v>24</v>
      </c>
      <c r="I52" s="170" t="s">
        <v>24</v>
      </c>
      <c r="J52" s="170" t="s">
        <v>24</v>
      </c>
      <c r="K52" s="170" t="s">
        <v>24</v>
      </c>
      <c r="L52" s="170" t="s">
        <v>24</v>
      </c>
      <c r="M52" s="170" t="s">
        <v>24</v>
      </c>
      <c r="N52" s="170" t="s">
        <v>24</v>
      </c>
      <c r="O52" s="170" t="s">
        <v>24</v>
      </c>
      <c r="P52" s="170" t="s">
        <v>24</v>
      </c>
      <c r="Q52" s="170" t="s">
        <v>24</v>
      </c>
      <c r="R52" s="170" t="s">
        <v>24</v>
      </c>
      <c r="S52" s="170" t="s">
        <v>24</v>
      </c>
      <c r="T52" s="170" t="s">
        <v>24</v>
      </c>
      <c r="U52" s="170" t="s">
        <v>24</v>
      </c>
      <c r="V52" s="170" t="s">
        <v>24</v>
      </c>
      <c r="W52" s="170" t="s">
        <v>24</v>
      </c>
      <c r="X52" s="170" t="s">
        <v>24</v>
      </c>
      <c r="Y52" s="170" t="s">
        <v>24</v>
      </c>
      <c r="Z52" s="170" t="s">
        <v>24</v>
      </c>
      <c r="AA52" s="170" t="s">
        <v>24</v>
      </c>
      <c r="AB52" s="170">
        <f t="shared" si="24"/>
        <v>0</v>
      </c>
      <c r="AC52" s="170">
        <f t="shared" si="25"/>
        <v>0</v>
      </c>
      <c r="AD52" s="170">
        <f t="shared" si="26"/>
        <v>0</v>
      </c>
      <c r="AE52" s="170">
        <f t="shared" si="27"/>
        <v>0</v>
      </c>
      <c r="AF52" s="170">
        <f t="shared" si="28"/>
        <v>0</v>
      </c>
      <c r="AG52" s="170">
        <f t="shared" si="29"/>
        <v>0</v>
      </c>
    </row>
    <row r="53" spans="1:33" ht="63" x14ac:dyDescent="0.25">
      <c r="A53" s="194" t="s">
        <v>83</v>
      </c>
      <c r="B53" s="195" t="s">
        <v>485</v>
      </c>
      <c r="C53" s="194" t="s">
        <v>165</v>
      </c>
      <c r="D53" s="170" t="s">
        <v>24</v>
      </c>
      <c r="E53" s="170" t="s">
        <v>24</v>
      </c>
      <c r="F53" s="170" t="s">
        <v>24</v>
      </c>
      <c r="G53" s="170" t="s">
        <v>24</v>
      </c>
      <c r="H53" s="170" t="s">
        <v>24</v>
      </c>
      <c r="I53" s="170" t="s">
        <v>24</v>
      </c>
      <c r="J53" s="170" t="s">
        <v>24</v>
      </c>
      <c r="K53" s="170" t="s">
        <v>24</v>
      </c>
      <c r="L53" s="170" t="s">
        <v>24</v>
      </c>
      <c r="M53" s="170" t="s">
        <v>24</v>
      </c>
      <c r="N53" s="170" t="s">
        <v>24</v>
      </c>
      <c r="O53" s="170" t="s">
        <v>24</v>
      </c>
      <c r="P53" s="170" t="s">
        <v>24</v>
      </c>
      <c r="Q53" s="170" t="s">
        <v>24</v>
      </c>
      <c r="R53" s="170" t="s">
        <v>24</v>
      </c>
      <c r="S53" s="170" t="s">
        <v>24</v>
      </c>
      <c r="T53" s="170" t="s">
        <v>24</v>
      </c>
      <c r="U53" s="170" t="s">
        <v>24</v>
      </c>
      <c r="V53" s="170" t="s">
        <v>24</v>
      </c>
      <c r="W53" s="170" t="s">
        <v>24</v>
      </c>
      <c r="X53" s="170" t="s">
        <v>24</v>
      </c>
      <c r="Y53" s="170" t="s">
        <v>24</v>
      </c>
      <c r="Z53" s="170" t="s">
        <v>24</v>
      </c>
      <c r="AA53" s="170" t="s">
        <v>24</v>
      </c>
      <c r="AB53" s="170">
        <f t="shared" si="24"/>
        <v>0</v>
      </c>
      <c r="AC53" s="170">
        <f t="shared" si="25"/>
        <v>0</v>
      </c>
      <c r="AD53" s="170">
        <f t="shared" si="26"/>
        <v>0</v>
      </c>
      <c r="AE53" s="170">
        <f t="shared" si="27"/>
        <v>0</v>
      </c>
      <c r="AF53" s="170">
        <f t="shared" si="28"/>
        <v>0</v>
      </c>
      <c r="AG53" s="170">
        <f t="shared" si="29"/>
        <v>0</v>
      </c>
    </row>
    <row r="54" spans="1:33" ht="63" x14ac:dyDescent="0.25">
      <c r="A54" s="194" t="s">
        <v>84</v>
      </c>
      <c r="B54" s="195" t="s">
        <v>486</v>
      </c>
      <c r="C54" s="194" t="s">
        <v>166</v>
      </c>
      <c r="D54" s="170" t="s">
        <v>24</v>
      </c>
      <c r="E54" s="170" t="s">
        <v>24</v>
      </c>
      <c r="F54" s="170" t="s">
        <v>24</v>
      </c>
      <c r="G54" s="170" t="s">
        <v>24</v>
      </c>
      <c r="H54" s="170" t="s">
        <v>24</v>
      </c>
      <c r="I54" s="170" t="s">
        <v>24</v>
      </c>
      <c r="J54" s="170" t="s">
        <v>24</v>
      </c>
      <c r="K54" s="170" t="s">
        <v>24</v>
      </c>
      <c r="L54" s="170" t="s">
        <v>24</v>
      </c>
      <c r="M54" s="170" t="s">
        <v>24</v>
      </c>
      <c r="N54" s="170" t="s">
        <v>24</v>
      </c>
      <c r="O54" s="170" t="s">
        <v>24</v>
      </c>
      <c r="P54" s="170" t="s">
        <v>24</v>
      </c>
      <c r="Q54" s="170" t="s">
        <v>24</v>
      </c>
      <c r="R54" s="170" t="s">
        <v>24</v>
      </c>
      <c r="S54" s="170" t="s">
        <v>24</v>
      </c>
      <c r="T54" s="170" t="s">
        <v>24</v>
      </c>
      <c r="U54" s="170" t="s">
        <v>24</v>
      </c>
      <c r="V54" s="170" t="s">
        <v>24</v>
      </c>
      <c r="W54" s="170" t="s">
        <v>24</v>
      </c>
      <c r="X54" s="170" t="s">
        <v>24</v>
      </c>
      <c r="Y54" s="170" t="s">
        <v>24</v>
      </c>
      <c r="Z54" s="170" t="s">
        <v>24</v>
      </c>
      <c r="AA54" s="170" t="s">
        <v>24</v>
      </c>
      <c r="AB54" s="170">
        <f t="shared" si="24"/>
        <v>0</v>
      </c>
      <c r="AC54" s="170">
        <f t="shared" si="25"/>
        <v>0</v>
      </c>
      <c r="AD54" s="170">
        <f t="shared" si="26"/>
        <v>0</v>
      </c>
      <c r="AE54" s="170">
        <f t="shared" si="27"/>
        <v>0</v>
      </c>
      <c r="AF54" s="170">
        <f t="shared" si="28"/>
        <v>0</v>
      </c>
      <c r="AG54" s="170">
        <f t="shared" si="29"/>
        <v>0</v>
      </c>
    </row>
    <row r="55" spans="1:33" ht="31.5" x14ac:dyDescent="0.25">
      <c r="A55" s="194" t="s">
        <v>85</v>
      </c>
      <c r="B55" s="195" t="s">
        <v>487</v>
      </c>
      <c r="C55" s="194" t="s">
        <v>167</v>
      </c>
      <c r="D55" s="170" t="s">
        <v>24</v>
      </c>
      <c r="E55" s="170" t="s">
        <v>24</v>
      </c>
      <c r="F55" s="170" t="s">
        <v>24</v>
      </c>
      <c r="G55" s="170" t="s">
        <v>24</v>
      </c>
      <c r="H55" s="170" t="s">
        <v>24</v>
      </c>
      <c r="I55" s="170" t="s">
        <v>24</v>
      </c>
      <c r="J55" s="170" t="s">
        <v>24</v>
      </c>
      <c r="K55" s="170" t="s">
        <v>24</v>
      </c>
      <c r="L55" s="170" t="s">
        <v>24</v>
      </c>
      <c r="M55" s="170" t="s">
        <v>24</v>
      </c>
      <c r="N55" s="170" t="s">
        <v>24</v>
      </c>
      <c r="O55" s="170" t="s">
        <v>24</v>
      </c>
      <c r="P55" s="170" t="s">
        <v>24</v>
      </c>
      <c r="Q55" s="170" t="s">
        <v>24</v>
      </c>
      <c r="R55" s="170" t="s">
        <v>24</v>
      </c>
      <c r="S55" s="170" t="s">
        <v>24</v>
      </c>
      <c r="T55" s="170" t="s">
        <v>24</v>
      </c>
      <c r="U55" s="170" t="s">
        <v>24</v>
      </c>
      <c r="V55" s="170" t="s">
        <v>24</v>
      </c>
      <c r="W55" s="170" t="s">
        <v>24</v>
      </c>
      <c r="X55" s="170" t="s">
        <v>24</v>
      </c>
      <c r="Y55" s="170" t="s">
        <v>24</v>
      </c>
      <c r="Z55" s="170" t="s">
        <v>24</v>
      </c>
      <c r="AA55" s="170" t="s">
        <v>24</v>
      </c>
      <c r="AB55" s="170">
        <f t="shared" ref="AB55:AB56" si="30">SUM(D55,J55,P55,V55)</f>
        <v>0</v>
      </c>
      <c r="AC55" s="170">
        <f t="shared" ref="AC55:AC56" si="31">SUM(E55,K55,Q55,W55)</f>
        <v>0</v>
      </c>
      <c r="AD55" s="170">
        <f t="shared" ref="AD55:AD56" si="32">SUM(F55,L55,R55,X55)</f>
        <v>0</v>
      </c>
      <c r="AE55" s="170">
        <f t="shared" ref="AE55:AE56" si="33">SUM(G55,M55,S55,Y55)</f>
        <v>0</v>
      </c>
      <c r="AF55" s="170">
        <f t="shared" ref="AF55:AF56" si="34">SUM(H55,N55,T55,Z55)</f>
        <v>0</v>
      </c>
      <c r="AG55" s="170">
        <f t="shared" ref="AG55:AG56" si="35">SUM(I55,O55,U55,AA55)</f>
        <v>0</v>
      </c>
    </row>
    <row r="56" spans="1:33" ht="47.25" x14ac:dyDescent="0.25">
      <c r="A56" s="194" t="s">
        <v>86</v>
      </c>
      <c r="B56" s="195" t="s">
        <v>476</v>
      </c>
      <c r="C56" s="194" t="s">
        <v>477</v>
      </c>
      <c r="D56" s="170" t="s">
        <v>24</v>
      </c>
      <c r="E56" s="170" t="s">
        <v>24</v>
      </c>
      <c r="F56" s="170" t="s">
        <v>24</v>
      </c>
      <c r="G56" s="170" t="s">
        <v>24</v>
      </c>
      <c r="H56" s="170" t="s">
        <v>24</v>
      </c>
      <c r="I56" s="170" t="s">
        <v>24</v>
      </c>
      <c r="J56" s="170" t="s">
        <v>24</v>
      </c>
      <c r="K56" s="170" t="s">
        <v>24</v>
      </c>
      <c r="L56" s="170" t="s">
        <v>24</v>
      </c>
      <c r="M56" s="170" t="s">
        <v>24</v>
      </c>
      <c r="N56" s="170" t="s">
        <v>24</v>
      </c>
      <c r="O56" s="170" t="s">
        <v>24</v>
      </c>
      <c r="P56" s="170" t="s">
        <v>24</v>
      </c>
      <c r="Q56" s="170" t="s">
        <v>24</v>
      </c>
      <c r="R56" s="170" t="s">
        <v>24</v>
      </c>
      <c r="S56" s="170" t="s">
        <v>24</v>
      </c>
      <c r="T56" s="170" t="s">
        <v>24</v>
      </c>
      <c r="U56" s="170" t="s">
        <v>24</v>
      </c>
      <c r="V56" s="170" t="s">
        <v>24</v>
      </c>
      <c r="W56" s="170" t="s">
        <v>24</v>
      </c>
      <c r="X56" s="170" t="s">
        <v>24</v>
      </c>
      <c r="Y56" s="170" t="s">
        <v>24</v>
      </c>
      <c r="Z56" s="170" t="s">
        <v>24</v>
      </c>
      <c r="AA56" s="170" t="s">
        <v>24</v>
      </c>
      <c r="AB56" s="170">
        <f t="shared" si="30"/>
        <v>0</v>
      </c>
      <c r="AC56" s="170">
        <f t="shared" si="31"/>
        <v>0</v>
      </c>
      <c r="AD56" s="170">
        <f t="shared" si="32"/>
        <v>0</v>
      </c>
      <c r="AE56" s="170">
        <f t="shared" si="33"/>
        <v>0</v>
      </c>
      <c r="AF56" s="170">
        <f t="shared" si="34"/>
        <v>0</v>
      </c>
      <c r="AG56" s="170">
        <f t="shared" si="35"/>
        <v>0</v>
      </c>
    </row>
    <row r="57" spans="1:33" x14ac:dyDescent="0.25">
      <c r="A57" s="194" t="s">
        <v>87</v>
      </c>
      <c r="B57" s="195" t="s">
        <v>492</v>
      </c>
      <c r="C57" s="194" t="s">
        <v>493</v>
      </c>
      <c r="D57" s="170" t="s">
        <v>24</v>
      </c>
      <c r="E57" s="170" t="s">
        <v>24</v>
      </c>
      <c r="F57" s="170" t="s">
        <v>24</v>
      </c>
      <c r="G57" s="170" t="s">
        <v>24</v>
      </c>
      <c r="H57" s="170" t="s">
        <v>24</v>
      </c>
      <c r="I57" s="170" t="s">
        <v>24</v>
      </c>
      <c r="J57" s="170" t="s">
        <v>24</v>
      </c>
      <c r="K57" s="170" t="s">
        <v>24</v>
      </c>
      <c r="L57" s="170" t="s">
        <v>24</v>
      </c>
      <c r="M57" s="170" t="s">
        <v>24</v>
      </c>
      <c r="N57" s="170" t="s">
        <v>24</v>
      </c>
      <c r="O57" s="170" t="s">
        <v>24</v>
      </c>
      <c r="P57" s="170" t="s">
        <v>24</v>
      </c>
      <c r="Q57" s="170" t="s">
        <v>24</v>
      </c>
      <c r="R57" s="170" t="s">
        <v>24</v>
      </c>
      <c r="S57" s="170" t="s">
        <v>24</v>
      </c>
      <c r="T57" s="170" t="s">
        <v>24</v>
      </c>
      <c r="U57" s="170" t="s">
        <v>24</v>
      </c>
      <c r="V57" s="170" t="s">
        <v>24</v>
      </c>
      <c r="W57" s="170" t="s">
        <v>24</v>
      </c>
      <c r="X57" s="170" t="s">
        <v>24</v>
      </c>
      <c r="Y57" s="170" t="s">
        <v>24</v>
      </c>
      <c r="Z57" s="170" t="s">
        <v>24</v>
      </c>
      <c r="AA57" s="170" t="s">
        <v>24</v>
      </c>
      <c r="AB57" s="170">
        <f t="shared" si="24"/>
        <v>0</v>
      </c>
      <c r="AC57" s="170">
        <f t="shared" si="25"/>
        <v>0</v>
      </c>
      <c r="AD57" s="170">
        <f t="shared" si="26"/>
        <v>0</v>
      </c>
      <c r="AE57" s="170">
        <f t="shared" si="27"/>
        <v>0</v>
      </c>
      <c r="AF57" s="170">
        <f t="shared" si="28"/>
        <v>0</v>
      </c>
      <c r="AG57" s="170">
        <f t="shared" si="29"/>
        <v>0</v>
      </c>
    </row>
    <row r="58" spans="1:33" ht="63" x14ac:dyDescent="0.25">
      <c r="A58" s="194" t="s">
        <v>88</v>
      </c>
      <c r="B58" s="195" t="s">
        <v>486</v>
      </c>
      <c r="C58" s="194" t="s">
        <v>494</v>
      </c>
      <c r="D58" s="170" t="s">
        <v>24</v>
      </c>
      <c r="E58" s="170" t="s">
        <v>24</v>
      </c>
      <c r="F58" s="170" t="s">
        <v>24</v>
      </c>
      <c r="G58" s="170" t="s">
        <v>24</v>
      </c>
      <c r="H58" s="170" t="s">
        <v>24</v>
      </c>
      <c r="I58" s="170" t="s">
        <v>24</v>
      </c>
      <c r="J58" s="170" t="s">
        <v>24</v>
      </c>
      <c r="K58" s="170" t="s">
        <v>24</v>
      </c>
      <c r="L58" s="170" t="s">
        <v>24</v>
      </c>
      <c r="M58" s="170" t="s">
        <v>24</v>
      </c>
      <c r="N58" s="170" t="s">
        <v>24</v>
      </c>
      <c r="O58" s="170" t="s">
        <v>24</v>
      </c>
      <c r="P58" s="170" t="s">
        <v>24</v>
      </c>
      <c r="Q58" s="170" t="s">
        <v>24</v>
      </c>
      <c r="R58" s="170" t="s">
        <v>24</v>
      </c>
      <c r="S58" s="170" t="s">
        <v>24</v>
      </c>
      <c r="T58" s="170" t="s">
        <v>24</v>
      </c>
      <c r="U58" s="170" t="s">
        <v>24</v>
      </c>
      <c r="V58" s="170" t="s">
        <v>24</v>
      </c>
      <c r="W58" s="170" t="s">
        <v>24</v>
      </c>
      <c r="X58" s="170" t="s">
        <v>24</v>
      </c>
      <c r="Y58" s="170" t="s">
        <v>24</v>
      </c>
      <c r="Z58" s="170" t="s">
        <v>24</v>
      </c>
      <c r="AA58" s="170" t="s">
        <v>24</v>
      </c>
      <c r="AB58" s="170">
        <f t="shared" si="24"/>
        <v>0</v>
      </c>
      <c r="AC58" s="170">
        <f t="shared" si="25"/>
        <v>0</v>
      </c>
      <c r="AD58" s="170">
        <f t="shared" si="26"/>
        <v>0</v>
      </c>
      <c r="AE58" s="170">
        <f t="shared" si="27"/>
        <v>0</v>
      </c>
      <c r="AF58" s="170">
        <f t="shared" si="28"/>
        <v>0</v>
      </c>
      <c r="AG58" s="170">
        <f t="shared" si="29"/>
        <v>0</v>
      </c>
    </row>
    <row r="59" spans="1:33" ht="31.5" x14ac:dyDescent="0.25">
      <c r="A59" s="194" t="s">
        <v>495</v>
      </c>
      <c r="B59" s="195" t="s">
        <v>496</v>
      </c>
      <c r="C59" s="194" t="s">
        <v>497</v>
      </c>
      <c r="D59" s="170" t="s">
        <v>24</v>
      </c>
      <c r="E59" s="170" t="s">
        <v>24</v>
      </c>
      <c r="F59" s="170" t="s">
        <v>24</v>
      </c>
      <c r="G59" s="170" t="s">
        <v>24</v>
      </c>
      <c r="H59" s="170" t="s">
        <v>24</v>
      </c>
      <c r="I59" s="170" t="s">
        <v>24</v>
      </c>
      <c r="J59" s="170" t="s">
        <v>24</v>
      </c>
      <c r="K59" s="170" t="s">
        <v>24</v>
      </c>
      <c r="L59" s="170" t="s">
        <v>24</v>
      </c>
      <c r="M59" s="170" t="s">
        <v>24</v>
      </c>
      <c r="N59" s="170" t="s">
        <v>24</v>
      </c>
      <c r="O59" s="170" t="s">
        <v>24</v>
      </c>
      <c r="P59" s="170" t="s">
        <v>24</v>
      </c>
      <c r="Q59" s="170" t="s">
        <v>24</v>
      </c>
      <c r="R59" s="170" t="s">
        <v>24</v>
      </c>
      <c r="S59" s="170" t="s">
        <v>24</v>
      </c>
      <c r="T59" s="170" t="s">
        <v>24</v>
      </c>
      <c r="U59" s="170" t="s">
        <v>24</v>
      </c>
      <c r="V59" s="170" t="s">
        <v>24</v>
      </c>
      <c r="W59" s="170" t="s">
        <v>24</v>
      </c>
      <c r="X59" s="170" t="s">
        <v>24</v>
      </c>
      <c r="Y59" s="170" t="s">
        <v>24</v>
      </c>
      <c r="Z59" s="170" t="s">
        <v>24</v>
      </c>
      <c r="AA59" s="170" t="s">
        <v>24</v>
      </c>
      <c r="AB59" s="170">
        <f t="shared" si="24"/>
        <v>0</v>
      </c>
      <c r="AC59" s="170">
        <f t="shared" si="25"/>
        <v>0</v>
      </c>
      <c r="AD59" s="170">
        <f t="shared" si="26"/>
        <v>0</v>
      </c>
      <c r="AE59" s="170">
        <f t="shared" si="27"/>
        <v>0</v>
      </c>
      <c r="AF59" s="170">
        <f t="shared" si="28"/>
        <v>0</v>
      </c>
      <c r="AG59" s="170">
        <f t="shared" si="29"/>
        <v>0</v>
      </c>
    </row>
    <row r="60" spans="1:33" ht="63" x14ac:dyDescent="0.25">
      <c r="A60" s="7" t="s">
        <v>93</v>
      </c>
      <c r="B60" s="125" t="s">
        <v>94</v>
      </c>
      <c r="C60" s="7" t="s">
        <v>23</v>
      </c>
      <c r="D60" s="132" t="s">
        <v>24</v>
      </c>
      <c r="E60" s="132" t="s">
        <v>24</v>
      </c>
      <c r="F60" s="132" t="s">
        <v>24</v>
      </c>
      <c r="G60" s="132" t="s">
        <v>24</v>
      </c>
      <c r="H60" s="132" t="s">
        <v>24</v>
      </c>
      <c r="I60" s="132" t="s">
        <v>24</v>
      </c>
      <c r="J60" s="132" t="s">
        <v>24</v>
      </c>
      <c r="K60" s="132" t="s">
        <v>24</v>
      </c>
      <c r="L60" s="132" t="s">
        <v>24</v>
      </c>
      <c r="M60" s="132" t="s">
        <v>24</v>
      </c>
      <c r="N60" s="132" t="s">
        <v>24</v>
      </c>
      <c r="O60" s="132" t="s">
        <v>24</v>
      </c>
      <c r="P60" s="132" t="s">
        <v>24</v>
      </c>
      <c r="Q60" s="132" t="s">
        <v>24</v>
      </c>
      <c r="R60" s="132" t="s">
        <v>24</v>
      </c>
      <c r="S60" s="132" t="s">
        <v>24</v>
      </c>
      <c r="T60" s="132" t="s">
        <v>24</v>
      </c>
      <c r="U60" s="132" t="s">
        <v>24</v>
      </c>
      <c r="V60" s="132" t="s">
        <v>24</v>
      </c>
      <c r="W60" s="132" t="s">
        <v>24</v>
      </c>
      <c r="X60" s="132" t="s">
        <v>24</v>
      </c>
      <c r="Y60" s="132" t="s">
        <v>24</v>
      </c>
      <c r="Z60" s="132" t="s">
        <v>24</v>
      </c>
      <c r="AA60" s="132" t="s">
        <v>24</v>
      </c>
      <c r="AB60" s="132">
        <f t="shared" si="13"/>
        <v>0</v>
      </c>
      <c r="AC60" s="132">
        <f t="shared" si="14"/>
        <v>0</v>
      </c>
      <c r="AD60" s="132">
        <f t="shared" si="15"/>
        <v>0</v>
      </c>
      <c r="AE60" s="132">
        <f t="shared" si="16"/>
        <v>0</v>
      </c>
      <c r="AF60" s="132">
        <f t="shared" si="17"/>
        <v>0</v>
      </c>
      <c r="AG60" s="132">
        <f t="shared" si="7"/>
        <v>0</v>
      </c>
    </row>
    <row r="61" spans="1:33" ht="47.25" x14ac:dyDescent="0.25">
      <c r="A61" s="7" t="s">
        <v>95</v>
      </c>
      <c r="B61" s="125" t="s">
        <v>96</v>
      </c>
      <c r="C61" s="7" t="s">
        <v>23</v>
      </c>
      <c r="D61" s="132" t="s">
        <v>24</v>
      </c>
      <c r="E61" s="132" t="s">
        <v>24</v>
      </c>
      <c r="F61" s="132" t="s">
        <v>24</v>
      </c>
      <c r="G61" s="132" t="s">
        <v>24</v>
      </c>
      <c r="H61" s="132" t="s">
        <v>24</v>
      </c>
      <c r="I61" s="132" t="s">
        <v>24</v>
      </c>
      <c r="J61" s="132" t="s">
        <v>24</v>
      </c>
      <c r="K61" s="132" t="s">
        <v>24</v>
      </c>
      <c r="L61" s="132" t="s">
        <v>24</v>
      </c>
      <c r="M61" s="132" t="s">
        <v>24</v>
      </c>
      <c r="N61" s="132" t="s">
        <v>24</v>
      </c>
      <c r="O61" s="132" t="s">
        <v>24</v>
      </c>
      <c r="P61" s="132" t="s">
        <v>24</v>
      </c>
      <c r="Q61" s="132" t="s">
        <v>24</v>
      </c>
      <c r="R61" s="132" t="s">
        <v>24</v>
      </c>
      <c r="S61" s="132" t="s">
        <v>24</v>
      </c>
      <c r="T61" s="132" t="s">
        <v>24</v>
      </c>
      <c r="U61" s="132" t="s">
        <v>24</v>
      </c>
      <c r="V61" s="132" t="s">
        <v>24</v>
      </c>
      <c r="W61" s="132" t="s">
        <v>24</v>
      </c>
      <c r="X61" s="132" t="s">
        <v>24</v>
      </c>
      <c r="Y61" s="132" t="s">
        <v>24</v>
      </c>
      <c r="Z61" s="132" t="s">
        <v>24</v>
      </c>
      <c r="AA61" s="132" t="s">
        <v>24</v>
      </c>
      <c r="AB61" s="132">
        <f t="shared" si="13"/>
        <v>0</v>
      </c>
      <c r="AC61" s="132">
        <f t="shared" si="14"/>
        <v>0</v>
      </c>
      <c r="AD61" s="132">
        <f t="shared" si="15"/>
        <v>0</v>
      </c>
      <c r="AE61" s="132">
        <f t="shared" si="16"/>
        <v>0</v>
      </c>
      <c r="AF61" s="132">
        <f t="shared" si="17"/>
        <v>0</v>
      </c>
      <c r="AG61" s="132">
        <f t="shared" si="7"/>
        <v>0</v>
      </c>
    </row>
    <row r="62" spans="1:33" ht="110.25" x14ac:dyDescent="0.25">
      <c r="A62" s="194" t="s">
        <v>168</v>
      </c>
      <c r="B62" s="195" t="s">
        <v>169</v>
      </c>
      <c r="C62" s="194" t="s">
        <v>170</v>
      </c>
      <c r="D62" s="170" t="str">
        <f>VLOOKUP($C62,[2]Лист1!$C$20:$BL$112,20,0)</f>
        <v>нд</v>
      </c>
      <c r="E62" s="170" t="str">
        <f>VLOOKUP($C62,[2]Лист1!$C$20:$BL$112,21,0)</f>
        <v>нд</v>
      </c>
      <c r="F62" s="170" t="str">
        <f>VLOOKUP($C62,[2]Лист1!$C$20:$BL$112,22,0)</f>
        <v>нд</v>
      </c>
      <c r="G62" s="170" t="str">
        <f>VLOOKUP($C62,[2]Лист1!$C$20:$BL$112,23,0)</f>
        <v>нд</v>
      </c>
      <c r="H62" s="170" t="str">
        <f>VLOOKUP($C62,[2]Лист1!$C$20:$BL$112,24,0)</f>
        <v>нд</v>
      </c>
      <c r="I62" s="170" t="str">
        <f>VLOOKUP($C62,[2]Лист1!$C$20:$BL$112,25,0)</f>
        <v>нд</v>
      </c>
      <c r="J62" s="170" t="str">
        <f>VLOOKUP($C62,[2]Лист1!$C$20:$BL$112,32,0)</f>
        <v>нд</v>
      </c>
      <c r="K62" s="170" t="str">
        <f>VLOOKUP($C62,[2]Лист1!$C$20:$BL$112,33,0)</f>
        <v>нд</v>
      </c>
      <c r="L62" s="170" t="str">
        <f>VLOOKUP($C62,[2]Лист1!$C$20:$BL$112,34,0)</f>
        <v>нд</v>
      </c>
      <c r="M62" s="170" t="str">
        <f>VLOOKUP($C62,[2]Лист1!$C$20:$BL$112,35,0)</f>
        <v>нд</v>
      </c>
      <c r="N62" s="170" t="str">
        <f>VLOOKUP($C62,[2]Лист1!$C$20:$BL$112,36,0)</f>
        <v>нд</v>
      </c>
      <c r="O62" s="170" t="str">
        <f>VLOOKUP($C62,[2]Лист1!$C$20:$BL$112,37,0)</f>
        <v>нд</v>
      </c>
      <c r="P62" s="170" t="str">
        <f>VLOOKUP($C62,[2]Лист1!$C$20:$BL$112,44,0)</f>
        <v>нд</v>
      </c>
      <c r="Q62" s="170" t="str">
        <f>VLOOKUP($C62,[2]Лист1!$C$20:$BL$112,45,0)</f>
        <v>нд</v>
      </c>
      <c r="R62" s="170" t="str">
        <f>VLOOKUP($C62,[2]Лист1!$C$20:$BL$112,46,0)</f>
        <v>нд</v>
      </c>
      <c r="S62" s="170" t="str">
        <f>VLOOKUP($C62,[2]Лист1!$C$20:$BL$112,47,0)</f>
        <v>нд</v>
      </c>
      <c r="T62" s="170" t="str">
        <f>VLOOKUP($C62,[2]Лист1!$C$20:$BL$112,48,0)</f>
        <v>нд</v>
      </c>
      <c r="U62" s="170" t="str">
        <f>VLOOKUP($C62,[2]Лист1!$C$20:$BL$112,49,0)</f>
        <v>нд</v>
      </c>
      <c r="V62" s="170" t="str">
        <f>VLOOKUP($C62,[2]Лист1!$C$20:$BL$112,56,0)</f>
        <v>нд</v>
      </c>
      <c r="W62" s="170" t="str">
        <f>VLOOKUP($C62,[2]Лист1!$C$20:$BL$112,57,0)</f>
        <v>нд</v>
      </c>
      <c r="X62" s="170" t="str">
        <f>VLOOKUP($C62,[2]Лист1!$C$20:$BL$112,58,0)</f>
        <v>нд</v>
      </c>
      <c r="Y62" s="170" t="str">
        <f>VLOOKUP($C62,[2]Лист1!$C$20:$BL$112,59,0)</f>
        <v>нд</v>
      </c>
      <c r="Z62" s="170" t="str">
        <f>VLOOKUP($C62,[2]Лист1!$C$20:$BL$112,60,0)</f>
        <v>нд</v>
      </c>
      <c r="AA62" s="170" t="str">
        <f>VLOOKUP($C62,[2]Лист1!$C$20:$BL$112,61,0)</f>
        <v>нд</v>
      </c>
      <c r="AB62" s="170">
        <f t="shared" si="13"/>
        <v>0</v>
      </c>
      <c r="AC62" s="170">
        <f t="shared" si="14"/>
        <v>0</v>
      </c>
      <c r="AD62" s="170">
        <f t="shared" si="15"/>
        <v>0</v>
      </c>
      <c r="AE62" s="170">
        <f t="shared" si="16"/>
        <v>0</v>
      </c>
      <c r="AF62" s="170">
        <f t="shared" si="17"/>
        <v>0</v>
      </c>
      <c r="AG62" s="170">
        <f t="shared" si="7"/>
        <v>0</v>
      </c>
    </row>
    <row r="63" spans="1:33" ht="78.75" x14ac:dyDescent="0.25">
      <c r="A63" s="194" t="s">
        <v>447</v>
      </c>
      <c r="B63" s="195" t="s">
        <v>448</v>
      </c>
      <c r="C63" s="194" t="s">
        <v>449</v>
      </c>
      <c r="D63" s="170" t="s">
        <v>24</v>
      </c>
      <c r="E63" s="170" t="s">
        <v>24</v>
      </c>
      <c r="F63" s="170" t="s">
        <v>24</v>
      </c>
      <c r="G63" s="170" t="s">
        <v>24</v>
      </c>
      <c r="H63" s="170" t="s">
        <v>24</v>
      </c>
      <c r="I63" s="170" t="s">
        <v>24</v>
      </c>
      <c r="J63" s="170" t="s">
        <v>24</v>
      </c>
      <c r="K63" s="170" t="s">
        <v>24</v>
      </c>
      <c r="L63" s="170" t="s">
        <v>24</v>
      </c>
      <c r="M63" s="170" t="s">
        <v>24</v>
      </c>
      <c r="N63" s="170" t="s">
        <v>24</v>
      </c>
      <c r="O63" s="170" t="s">
        <v>24</v>
      </c>
      <c r="P63" s="170" t="s">
        <v>24</v>
      </c>
      <c r="Q63" s="170" t="s">
        <v>24</v>
      </c>
      <c r="R63" s="170" t="s">
        <v>24</v>
      </c>
      <c r="S63" s="170" t="s">
        <v>24</v>
      </c>
      <c r="T63" s="170" t="s">
        <v>24</v>
      </c>
      <c r="U63" s="170" t="s">
        <v>24</v>
      </c>
      <c r="V63" s="170" t="s">
        <v>24</v>
      </c>
      <c r="W63" s="170" t="s">
        <v>24</v>
      </c>
      <c r="X63" s="170" t="s">
        <v>24</v>
      </c>
      <c r="Y63" s="170" t="s">
        <v>24</v>
      </c>
      <c r="Z63" s="170" t="s">
        <v>24</v>
      </c>
      <c r="AA63" s="170" t="s">
        <v>24</v>
      </c>
      <c r="AB63" s="170">
        <f t="shared" ref="AB63" si="36">SUM(D63,J63,P63,V63)</f>
        <v>0</v>
      </c>
      <c r="AC63" s="170">
        <f t="shared" ref="AC63" si="37">SUM(E63,K63,Q63,W63)</f>
        <v>0</v>
      </c>
      <c r="AD63" s="170">
        <f t="shared" ref="AD63" si="38">SUM(F63,L63,R63,X63)</f>
        <v>0</v>
      </c>
      <c r="AE63" s="170">
        <f t="shared" ref="AE63" si="39">SUM(G63,M63,S63,Y63)</f>
        <v>0</v>
      </c>
      <c r="AF63" s="170">
        <f t="shared" ref="AF63" si="40">SUM(H63,N63,T63,Z63)</f>
        <v>0</v>
      </c>
      <c r="AG63" s="170">
        <f t="shared" ref="AG63" si="41">SUM(I63,O63,U63,AA63)</f>
        <v>0</v>
      </c>
    </row>
    <row r="64" spans="1:33" ht="63" x14ac:dyDescent="0.25">
      <c r="A64" s="7" t="s">
        <v>97</v>
      </c>
      <c r="B64" s="125" t="s">
        <v>98</v>
      </c>
      <c r="C64" s="7" t="s">
        <v>23</v>
      </c>
      <c r="D64" s="132" t="s">
        <v>24</v>
      </c>
      <c r="E64" s="132" t="s">
        <v>24</v>
      </c>
      <c r="F64" s="132" t="s">
        <v>24</v>
      </c>
      <c r="G64" s="132" t="s">
        <v>24</v>
      </c>
      <c r="H64" s="132" t="s">
        <v>24</v>
      </c>
      <c r="I64" s="132" t="s">
        <v>24</v>
      </c>
      <c r="J64" s="132" t="s">
        <v>24</v>
      </c>
      <c r="K64" s="132" t="s">
        <v>24</v>
      </c>
      <c r="L64" s="132" t="s">
        <v>24</v>
      </c>
      <c r="M64" s="132" t="s">
        <v>24</v>
      </c>
      <c r="N64" s="132" t="s">
        <v>24</v>
      </c>
      <c r="O64" s="132" t="s">
        <v>24</v>
      </c>
      <c r="P64" s="132" t="s">
        <v>24</v>
      </c>
      <c r="Q64" s="132" t="s">
        <v>24</v>
      </c>
      <c r="R64" s="132" t="s">
        <v>24</v>
      </c>
      <c r="S64" s="132" t="s">
        <v>24</v>
      </c>
      <c r="T64" s="132" t="s">
        <v>24</v>
      </c>
      <c r="U64" s="132" t="s">
        <v>24</v>
      </c>
      <c r="V64" s="132" t="s">
        <v>24</v>
      </c>
      <c r="W64" s="132" t="s">
        <v>24</v>
      </c>
      <c r="X64" s="132" t="s">
        <v>24</v>
      </c>
      <c r="Y64" s="132" t="s">
        <v>24</v>
      </c>
      <c r="Z64" s="132" t="s">
        <v>24</v>
      </c>
      <c r="AA64" s="132" t="s">
        <v>24</v>
      </c>
      <c r="AB64" s="132">
        <f t="shared" si="13"/>
        <v>0</v>
      </c>
      <c r="AC64" s="132">
        <f t="shared" si="14"/>
        <v>0</v>
      </c>
      <c r="AD64" s="132">
        <f t="shared" si="15"/>
        <v>0</v>
      </c>
      <c r="AE64" s="132">
        <f t="shared" si="16"/>
        <v>0</v>
      </c>
      <c r="AF64" s="132">
        <f t="shared" si="17"/>
        <v>0</v>
      </c>
      <c r="AG64" s="132">
        <f t="shared" si="7"/>
        <v>0</v>
      </c>
    </row>
    <row r="65" spans="1:33" ht="47.25" x14ac:dyDescent="0.25">
      <c r="A65" s="7" t="s">
        <v>99</v>
      </c>
      <c r="B65" s="125" t="s">
        <v>100</v>
      </c>
      <c r="C65" s="7" t="s">
        <v>23</v>
      </c>
      <c r="D65" s="132" t="s">
        <v>24</v>
      </c>
      <c r="E65" s="132" t="s">
        <v>24</v>
      </c>
      <c r="F65" s="132" t="s">
        <v>24</v>
      </c>
      <c r="G65" s="132" t="s">
        <v>24</v>
      </c>
      <c r="H65" s="132" t="s">
        <v>24</v>
      </c>
      <c r="I65" s="132" t="s">
        <v>24</v>
      </c>
      <c r="J65" s="132" t="s">
        <v>24</v>
      </c>
      <c r="K65" s="132" t="s">
        <v>24</v>
      </c>
      <c r="L65" s="132" t="s">
        <v>24</v>
      </c>
      <c r="M65" s="132" t="s">
        <v>24</v>
      </c>
      <c r="N65" s="132" t="s">
        <v>24</v>
      </c>
      <c r="O65" s="132" t="s">
        <v>24</v>
      </c>
      <c r="P65" s="132" t="s">
        <v>24</v>
      </c>
      <c r="Q65" s="132" t="s">
        <v>24</v>
      </c>
      <c r="R65" s="132" t="s">
        <v>24</v>
      </c>
      <c r="S65" s="132" t="s">
        <v>24</v>
      </c>
      <c r="T65" s="132" t="s">
        <v>24</v>
      </c>
      <c r="U65" s="132" t="s">
        <v>24</v>
      </c>
      <c r="V65" s="132" t="s">
        <v>24</v>
      </c>
      <c r="W65" s="132" t="s">
        <v>24</v>
      </c>
      <c r="X65" s="132" t="s">
        <v>24</v>
      </c>
      <c r="Y65" s="132" t="s">
        <v>24</v>
      </c>
      <c r="Z65" s="132" t="s">
        <v>24</v>
      </c>
      <c r="AA65" s="132" t="s">
        <v>24</v>
      </c>
      <c r="AB65" s="132">
        <f t="shared" si="13"/>
        <v>0</v>
      </c>
      <c r="AC65" s="132">
        <f t="shared" si="14"/>
        <v>0</v>
      </c>
      <c r="AD65" s="132">
        <f t="shared" si="15"/>
        <v>0</v>
      </c>
      <c r="AE65" s="132">
        <f t="shared" si="16"/>
        <v>0</v>
      </c>
      <c r="AF65" s="132">
        <f t="shared" si="17"/>
        <v>0</v>
      </c>
      <c r="AG65" s="132">
        <f t="shared" si="7"/>
        <v>0</v>
      </c>
    </row>
    <row r="66" spans="1:33" ht="47.25" x14ac:dyDescent="0.25">
      <c r="A66" s="7" t="s">
        <v>101</v>
      </c>
      <c r="B66" s="125" t="s">
        <v>102</v>
      </c>
      <c r="C66" s="7" t="s">
        <v>23</v>
      </c>
      <c r="D66" s="132" t="s">
        <v>24</v>
      </c>
      <c r="E66" s="132" t="s">
        <v>24</v>
      </c>
      <c r="F66" s="132" t="s">
        <v>24</v>
      </c>
      <c r="G66" s="132" t="s">
        <v>24</v>
      </c>
      <c r="H66" s="132" t="s">
        <v>24</v>
      </c>
      <c r="I66" s="132" t="s">
        <v>24</v>
      </c>
      <c r="J66" s="132" t="s">
        <v>24</v>
      </c>
      <c r="K66" s="132" t="s">
        <v>24</v>
      </c>
      <c r="L66" s="132" t="s">
        <v>24</v>
      </c>
      <c r="M66" s="132" t="s">
        <v>24</v>
      </c>
      <c r="N66" s="132" t="s">
        <v>24</v>
      </c>
      <c r="O66" s="132" t="s">
        <v>24</v>
      </c>
      <c r="P66" s="132" t="s">
        <v>24</v>
      </c>
      <c r="Q66" s="132" t="s">
        <v>24</v>
      </c>
      <c r="R66" s="132" t="s">
        <v>24</v>
      </c>
      <c r="S66" s="132" t="s">
        <v>24</v>
      </c>
      <c r="T66" s="132" t="s">
        <v>24</v>
      </c>
      <c r="U66" s="132" t="s">
        <v>24</v>
      </c>
      <c r="V66" s="132" t="s">
        <v>24</v>
      </c>
      <c r="W66" s="132" t="s">
        <v>24</v>
      </c>
      <c r="X66" s="132" t="s">
        <v>24</v>
      </c>
      <c r="Y66" s="132" t="s">
        <v>24</v>
      </c>
      <c r="Z66" s="132" t="s">
        <v>24</v>
      </c>
      <c r="AA66" s="132" t="s">
        <v>24</v>
      </c>
      <c r="AB66" s="132">
        <f t="shared" si="13"/>
        <v>0</v>
      </c>
      <c r="AC66" s="132">
        <f t="shared" si="14"/>
        <v>0</v>
      </c>
      <c r="AD66" s="132">
        <f t="shared" si="15"/>
        <v>0</v>
      </c>
      <c r="AE66" s="132">
        <f t="shared" si="16"/>
        <v>0</v>
      </c>
      <c r="AF66" s="132">
        <f t="shared" si="17"/>
        <v>0</v>
      </c>
      <c r="AG66" s="132">
        <f t="shared" si="7"/>
        <v>0</v>
      </c>
    </row>
    <row r="67" spans="1:33" ht="47.25" x14ac:dyDescent="0.25">
      <c r="A67" s="7" t="s">
        <v>103</v>
      </c>
      <c r="B67" s="125" t="s">
        <v>104</v>
      </c>
      <c r="C67" s="7" t="s">
        <v>23</v>
      </c>
      <c r="D67" s="132" t="s">
        <v>24</v>
      </c>
      <c r="E67" s="132" t="s">
        <v>24</v>
      </c>
      <c r="F67" s="132" t="s">
        <v>24</v>
      </c>
      <c r="G67" s="132" t="s">
        <v>24</v>
      </c>
      <c r="H67" s="132" t="s">
        <v>24</v>
      </c>
      <c r="I67" s="132" t="s">
        <v>24</v>
      </c>
      <c r="J67" s="132" t="s">
        <v>24</v>
      </c>
      <c r="K67" s="132" t="s">
        <v>24</v>
      </c>
      <c r="L67" s="132" t="s">
        <v>24</v>
      </c>
      <c r="M67" s="132" t="s">
        <v>24</v>
      </c>
      <c r="N67" s="132" t="s">
        <v>24</v>
      </c>
      <c r="O67" s="132" t="s">
        <v>24</v>
      </c>
      <c r="P67" s="132" t="s">
        <v>24</v>
      </c>
      <c r="Q67" s="132" t="s">
        <v>24</v>
      </c>
      <c r="R67" s="132" t="s">
        <v>24</v>
      </c>
      <c r="S67" s="132" t="s">
        <v>24</v>
      </c>
      <c r="T67" s="132" t="s">
        <v>24</v>
      </c>
      <c r="U67" s="132" t="s">
        <v>24</v>
      </c>
      <c r="V67" s="132" t="s">
        <v>24</v>
      </c>
      <c r="W67" s="132" t="s">
        <v>24</v>
      </c>
      <c r="X67" s="132" t="s">
        <v>24</v>
      </c>
      <c r="Y67" s="132" t="s">
        <v>24</v>
      </c>
      <c r="Z67" s="132" t="s">
        <v>24</v>
      </c>
      <c r="AA67" s="132" t="s">
        <v>24</v>
      </c>
      <c r="AB67" s="132">
        <f t="shared" si="13"/>
        <v>0</v>
      </c>
      <c r="AC67" s="132">
        <f t="shared" si="14"/>
        <v>0</v>
      </c>
      <c r="AD67" s="132">
        <f t="shared" si="15"/>
        <v>0</v>
      </c>
      <c r="AE67" s="132">
        <f t="shared" si="16"/>
        <v>0</v>
      </c>
      <c r="AF67" s="132">
        <f t="shared" si="17"/>
        <v>0</v>
      </c>
      <c r="AG67" s="132">
        <f t="shared" si="7"/>
        <v>0</v>
      </c>
    </row>
    <row r="68" spans="1:33" ht="47.25" x14ac:dyDescent="0.25">
      <c r="A68" s="7" t="s">
        <v>105</v>
      </c>
      <c r="B68" s="125" t="s">
        <v>106</v>
      </c>
      <c r="C68" s="7" t="s">
        <v>23</v>
      </c>
      <c r="D68" s="132" t="s">
        <v>24</v>
      </c>
      <c r="E68" s="132" t="s">
        <v>24</v>
      </c>
      <c r="F68" s="132" t="s">
        <v>24</v>
      </c>
      <c r="G68" s="132" t="s">
        <v>24</v>
      </c>
      <c r="H68" s="132" t="s">
        <v>24</v>
      </c>
      <c r="I68" s="132" t="s">
        <v>24</v>
      </c>
      <c r="J68" s="132" t="s">
        <v>24</v>
      </c>
      <c r="K68" s="132" t="s">
        <v>24</v>
      </c>
      <c r="L68" s="132" t="s">
        <v>24</v>
      </c>
      <c r="M68" s="132" t="s">
        <v>24</v>
      </c>
      <c r="N68" s="132" t="s">
        <v>24</v>
      </c>
      <c r="O68" s="132" t="s">
        <v>24</v>
      </c>
      <c r="P68" s="132" t="s">
        <v>24</v>
      </c>
      <c r="Q68" s="132" t="s">
        <v>24</v>
      </c>
      <c r="R68" s="132" t="s">
        <v>24</v>
      </c>
      <c r="S68" s="132" t="s">
        <v>24</v>
      </c>
      <c r="T68" s="132" t="s">
        <v>24</v>
      </c>
      <c r="U68" s="132" t="s">
        <v>24</v>
      </c>
      <c r="V68" s="132" t="s">
        <v>24</v>
      </c>
      <c r="W68" s="132" t="s">
        <v>24</v>
      </c>
      <c r="X68" s="132" t="s">
        <v>24</v>
      </c>
      <c r="Y68" s="132" t="s">
        <v>24</v>
      </c>
      <c r="Z68" s="132" t="s">
        <v>24</v>
      </c>
      <c r="AA68" s="132" t="s">
        <v>24</v>
      </c>
      <c r="AB68" s="132">
        <f t="shared" si="13"/>
        <v>0</v>
      </c>
      <c r="AC68" s="132">
        <f t="shared" si="14"/>
        <v>0</v>
      </c>
      <c r="AD68" s="132">
        <f t="shared" si="15"/>
        <v>0</v>
      </c>
      <c r="AE68" s="132">
        <f t="shared" si="16"/>
        <v>0</v>
      </c>
      <c r="AF68" s="132">
        <f t="shared" si="17"/>
        <v>0</v>
      </c>
      <c r="AG68" s="132">
        <f t="shared" si="7"/>
        <v>0</v>
      </c>
    </row>
    <row r="69" spans="1:33" ht="47.25" x14ac:dyDescent="0.25">
      <c r="A69" s="7" t="s">
        <v>107</v>
      </c>
      <c r="B69" s="125" t="s">
        <v>108</v>
      </c>
      <c r="C69" s="7" t="s">
        <v>23</v>
      </c>
      <c r="D69" s="132" t="s">
        <v>24</v>
      </c>
      <c r="E69" s="132" t="s">
        <v>24</v>
      </c>
      <c r="F69" s="132" t="s">
        <v>24</v>
      </c>
      <c r="G69" s="132" t="s">
        <v>24</v>
      </c>
      <c r="H69" s="132" t="s">
        <v>24</v>
      </c>
      <c r="I69" s="132" t="s">
        <v>24</v>
      </c>
      <c r="J69" s="132" t="s">
        <v>24</v>
      </c>
      <c r="K69" s="132" t="s">
        <v>24</v>
      </c>
      <c r="L69" s="132" t="s">
        <v>24</v>
      </c>
      <c r="M69" s="132" t="s">
        <v>24</v>
      </c>
      <c r="N69" s="132" t="s">
        <v>24</v>
      </c>
      <c r="O69" s="132" t="s">
        <v>24</v>
      </c>
      <c r="P69" s="132" t="s">
        <v>24</v>
      </c>
      <c r="Q69" s="132" t="s">
        <v>24</v>
      </c>
      <c r="R69" s="132" t="s">
        <v>24</v>
      </c>
      <c r="S69" s="132" t="s">
        <v>24</v>
      </c>
      <c r="T69" s="132" t="s">
        <v>24</v>
      </c>
      <c r="U69" s="132" t="s">
        <v>24</v>
      </c>
      <c r="V69" s="132" t="s">
        <v>24</v>
      </c>
      <c r="W69" s="132" t="s">
        <v>24</v>
      </c>
      <c r="X69" s="132" t="s">
        <v>24</v>
      </c>
      <c r="Y69" s="132" t="s">
        <v>24</v>
      </c>
      <c r="Z69" s="132" t="s">
        <v>24</v>
      </c>
      <c r="AA69" s="132" t="s">
        <v>24</v>
      </c>
      <c r="AB69" s="132">
        <f t="shared" si="13"/>
        <v>0</v>
      </c>
      <c r="AC69" s="132">
        <f t="shared" si="14"/>
        <v>0</v>
      </c>
      <c r="AD69" s="132">
        <f t="shared" si="15"/>
        <v>0</v>
      </c>
      <c r="AE69" s="132">
        <f t="shared" si="16"/>
        <v>0</v>
      </c>
      <c r="AF69" s="132">
        <f t="shared" si="17"/>
        <v>0</v>
      </c>
      <c r="AG69" s="132">
        <f t="shared" si="7"/>
        <v>0</v>
      </c>
    </row>
    <row r="70" spans="1:33" ht="63" x14ac:dyDescent="0.25">
      <c r="A70" s="7" t="s">
        <v>109</v>
      </c>
      <c r="B70" s="125" t="s">
        <v>110</v>
      </c>
      <c r="C70" s="7" t="s">
        <v>23</v>
      </c>
      <c r="D70" s="132" t="s">
        <v>24</v>
      </c>
      <c r="E70" s="132" t="s">
        <v>24</v>
      </c>
      <c r="F70" s="132" t="s">
        <v>24</v>
      </c>
      <c r="G70" s="132" t="s">
        <v>24</v>
      </c>
      <c r="H70" s="132" t="s">
        <v>24</v>
      </c>
      <c r="I70" s="132" t="s">
        <v>24</v>
      </c>
      <c r="J70" s="132" t="s">
        <v>24</v>
      </c>
      <c r="K70" s="132" t="s">
        <v>24</v>
      </c>
      <c r="L70" s="132" t="s">
        <v>24</v>
      </c>
      <c r="M70" s="132" t="s">
        <v>24</v>
      </c>
      <c r="N70" s="132" t="s">
        <v>24</v>
      </c>
      <c r="O70" s="132" t="s">
        <v>24</v>
      </c>
      <c r="P70" s="132" t="s">
        <v>24</v>
      </c>
      <c r="Q70" s="132" t="s">
        <v>24</v>
      </c>
      <c r="R70" s="132" t="s">
        <v>24</v>
      </c>
      <c r="S70" s="132" t="s">
        <v>24</v>
      </c>
      <c r="T70" s="132" t="s">
        <v>24</v>
      </c>
      <c r="U70" s="132" t="s">
        <v>24</v>
      </c>
      <c r="V70" s="132" t="s">
        <v>24</v>
      </c>
      <c r="W70" s="132" t="s">
        <v>24</v>
      </c>
      <c r="X70" s="132" t="s">
        <v>24</v>
      </c>
      <c r="Y70" s="132" t="s">
        <v>24</v>
      </c>
      <c r="Z70" s="132" t="s">
        <v>24</v>
      </c>
      <c r="AA70" s="132" t="s">
        <v>24</v>
      </c>
      <c r="AB70" s="132">
        <f t="shared" si="13"/>
        <v>0</v>
      </c>
      <c r="AC70" s="132">
        <f t="shared" si="14"/>
        <v>0</v>
      </c>
      <c r="AD70" s="132">
        <f t="shared" si="15"/>
        <v>0</v>
      </c>
      <c r="AE70" s="132">
        <f t="shared" si="16"/>
        <v>0</v>
      </c>
      <c r="AF70" s="132">
        <f t="shared" si="17"/>
        <v>0</v>
      </c>
      <c r="AG70" s="132">
        <f t="shared" si="7"/>
        <v>0</v>
      </c>
    </row>
    <row r="71" spans="1:33" ht="63" x14ac:dyDescent="0.25">
      <c r="A71" s="7" t="s">
        <v>111</v>
      </c>
      <c r="B71" s="125" t="s">
        <v>112</v>
      </c>
      <c r="C71" s="7" t="s">
        <v>23</v>
      </c>
      <c r="D71" s="132" t="s">
        <v>24</v>
      </c>
      <c r="E71" s="132" t="s">
        <v>24</v>
      </c>
      <c r="F71" s="132" t="s">
        <v>24</v>
      </c>
      <c r="G71" s="132" t="s">
        <v>24</v>
      </c>
      <c r="H71" s="132" t="s">
        <v>24</v>
      </c>
      <c r="I71" s="132" t="s">
        <v>24</v>
      </c>
      <c r="J71" s="132" t="s">
        <v>24</v>
      </c>
      <c r="K71" s="132" t="s">
        <v>24</v>
      </c>
      <c r="L71" s="132" t="s">
        <v>24</v>
      </c>
      <c r="M71" s="132" t="s">
        <v>24</v>
      </c>
      <c r="N71" s="132" t="s">
        <v>24</v>
      </c>
      <c r="O71" s="132" t="s">
        <v>24</v>
      </c>
      <c r="P71" s="132" t="s">
        <v>24</v>
      </c>
      <c r="Q71" s="132" t="s">
        <v>24</v>
      </c>
      <c r="R71" s="132" t="s">
        <v>24</v>
      </c>
      <c r="S71" s="132" t="s">
        <v>24</v>
      </c>
      <c r="T71" s="132" t="s">
        <v>24</v>
      </c>
      <c r="U71" s="132" t="s">
        <v>24</v>
      </c>
      <c r="V71" s="132" t="s">
        <v>24</v>
      </c>
      <c r="W71" s="132" t="s">
        <v>24</v>
      </c>
      <c r="X71" s="132" t="s">
        <v>24</v>
      </c>
      <c r="Y71" s="132" t="s">
        <v>24</v>
      </c>
      <c r="Z71" s="132" t="s">
        <v>24</v>
      </c>
      <c r="AA71" s="132" t="s">
        <v>24</v>
      </c>
      <c r="AB71" s="132">
        <f t="shared" si="13"/>
        <v>0</v>
      </c>
      <c r="AC71" s="132">
        <f t="shared" si="14"/>
        <v>0</v>
      </c>
      <c r="AD71" s="132">
        <f t="shared" si="15"/>
        <v>0</v>
      </c>
      <c r="AE71" s="132">
        <f t="shared" si="16"/>
        <v>0</v>
      </c>
      <c r="AF71" s="132">
        <f t="shared" si="17"/>
        <v>0</v>
      </c>
      <c r="AG71" s="132">
        <f t="shared" si="7"/>
        <v>0</v>
      </c>
    </row>
    <row r="72" spans="1:33" ht="63" x14ac:dyDescent="0.25">
      <c r="A72" s="7" t="s">
        <v>113</v>
      </c>
      <c r="B72" s="125" t="s">
        <v>114</v>
      </c>
      <c r="C72" s="7" t="s">
        <v>23</v>
      </c>
      <c r="D72" s="132" t="s">
        <v>24</v>
      </c>
      <c r="E72" s="132" t="s">
        <v>24</v>
      </c>
      <c r="F72" s="132" t="s">
        <v>24</v>
      </c>
      <c r="G72" s="132" t="s">
        <v>24</v>
      </c>
      <c r="H72" s="132" t="s">
        <v>24</v>
      </c>
      <c r="I72" s="132" t="s">
        <v>24</v>
      </c>
      <c r="J72" s="132" t="s">
        <v>24</v>
      </c>
      <c r="K72" s="132" t="s">
        <v>24</v>
      </c>
      <c r="L72" s="132" t="s">
        <v>24</v>
      </c>
      <c r="M72" s="132" t="s">
        <v>24</v>
      </c>
      <c r="N72" s="132" t="s">
        <v>24</v>
      </c>
      <c r="O72" s="132" t="s">
        <v>24</v>
      </c>
      <c r="P72" s="132" t="s">
        <v>24</v>
      </c>
      <c r="Q72" s="132" t="s">
        <v>24</v>
      </c>
      <c r="R72" s="132" t="s">
        <v>24</v>
      </c>
      <c r="S72" s="132" t="s">
        <v>24</v>
      </c>
      <c r="T72" s="132" t="s">
        <v>24</v>
      </c>
      <c r="U72" s="132" t="s">
        <v>24</v>
      </c>
      <c r="V72" s="132" t="s">
        <v>24</v>
      </c>
      <c r="W72" s="132" t="s">
        <v>24</v>
      </c>
      <c r="X72" s="132" t="s">
        <v>24</v>
      </c>
      <c r="Y72" s="132" t="s">
        <v>24</v>
      </c>
      <c r="Z72" s="132" t="s">
        <v>24</v>
      </c>
      <c r="AA72" s="132" t="s">
        <v>24</v>
      </c>
      <c r="AB72" s="132">
        <f t="shared" si="13"/>
        <v>0</v>
      </c>
      <c r="AC72" s="132">
        <f t="shared" si="14"/>
        <v>0</v>
      </c>
      <c r="AD72" s="132">
        <f t="shared" si="15"/>
        <v>0</v>
      </c>
      <c r="AE72" s="132">
        <f t="shared" si="16"/>
        <v>0</v>
      </c>
      <c r="AF72" s="132">
        <f t="shared" si="17"/>
        <v>0</v>
      </c>
      <c r="AG72" s="132">
        <f t="shared" si="7"/>
        <v>0</v>
      </c>
    </row>
    <row r="73" spans="1:33" ht="63" x14ac:dyDescent="0.25">
      <c r="A73" s="7" t="s">
        <v>115</v>
      </c>
      <c r="B73" s="125" t="s">
        <v>116</v>
      </c>
      <c r="C73" s="7" t="s">
        <v>23</v>
      </c>
      <c r="D73" s="132" t="s">
        <v>24</v>
      </c>
      <c r="E73" s="132" t="s">
        <v>24</v>
      </c>
      <c r="F73" s="132" t="s">
        <v>24</v>
      </c>
      <c r="G73" s="132" t="s">
        <v>24</v>
      </c>
      <c r="H73" s="132" t="s">
        <v>24</v>
      </c>
      <c r="I73" s="132" t="s">
        <v>24</v>
      </c>
      <c r="J73" s="132" t="s">
        <v>24</v>
      </c>
      <c r="K73" s="132" t="s">
        <v>24</v>
      </c>
      <c r="L73" s="132" t="s">
        <v>24</v>
      </c>
      <c r="M73" s="132" t="s">
        <v>24</v>
      </c>
      <c r="N73" s="132" t="s">
        <v>24</v>
      </c>
      <c r="O73" s="132" t="s">
        <v>24</v>
      </c>
      <c r="P73" s="132" t="s">
        <v>24</v>
      </c>
      <c r="Q73" s="132" t="s">
        <v>24</v>
      </c>
      <c r="R73" s="132" t="s">
        <v>24</v>
      </c>
      <c r="S73" s="132" t="s">
        <v>24</v>
      </c>
      <c r="T73" s="132" t="s">
        <v>24</v>
      </c>
      <c r="U73" s="132" t="s">
        <v>24</v>
      </c>
      <c r="V73" s="132" t="s">
        <v>24</v>
      </c>
      <c r="W73" s="132" t="s">
        <v>24</v>
      </c>
      <c r="X73" s="132" t="s">
        <v>24</v>
      </c>
      <c r="Y73" s="132" t="s">
        <v>24</v>
      </c>
      <c r="Z73" s="132" t="s">
        <v>24</v>
      </c>
      <c r="AA73" s="132" t="s">
        <v>24</v>
      </c>
      <c r="AB73" s="132">
        <f t="shared" si="13"/>
        <v>0</v>
      </c>
      <c r="AC73" s="132">
        <f t="shared" si="14"/>
        <v>0</v>
      </c>
      <c r="AD73" s="132">
        <f t="shared" si="15"/>
        <v>0</v>
      </c>
      <c r="AE73" s="132">
        <f t="shared" si="16"/>
        <v>0</v>
      </c>
      <c r="AF73" s="132">
        <f t="shared" si="17"/>
        <v>0</v>
      </c>
      <c r="AG73" s="132">
        <f t="shared" si="7"/>
        <v>0</v>
      </c>
    </row>
    <row r="74" spans="1:33" ht="63" x14ac:dyDescent="0.25">
      <c r="A74" s="7" t="s">
        <v>117</v>
      </c>
      <c r="B74" s="125" t="s">
        <v>118</v>
      </c>
      <c r="C74" s="7" t="s">
        <v>23</v>
      </c>
      <c r="D74" s="132" t="s">
        <v>24</v>
      </c>
      <c r="E74" s="132" t="s">
        <v>24</v>
      </c>
      <c r="F74" s="132" t="s">
        <v>24</v>
      </c>
      <c r="G74" s="132" t="s">
        <v>24</v>
      </c>
      <c r="H74" s="132" t="s">
        <v>24</v>
      </c>
      <c r="I74" s="132" t="s">
        <v>24</v>
      </c>
      <c r="J74" s="132" t="s">
        <v>24</v>
      </c>
      <c r="K74" s="132" t="s">
        <v>24</v>
      </c>
      <c r="L74" s="132" t="s">
        <v>24</v>
      </c>
      <c r="M74" s="132" t="s">
        <v>24</v>
      </c>
      <c r="N74" s="132" t="s">
        <v>24</v>
      </c>
      <c r="O74" s="132" t="s">
        <v>24</v>
      </c>
      <c r="P74" s="132" t="s">
        <v>24</v>
      </c>
      <c r="Q74" s="132" t="s">
        <v>24</v>
      </c>
      <c r="R74" s="132" t="s">
        <v>24</v>
      </c>
      <c r="S74" s="132" t="s">
        <v>24</v>
      </c>
      <c r="T74" s="132" t="s">
        <v>24</v>
      </c>
      <c r="U74" s="132" t="s">
        <v>24</v>
      </c>
      <c r="V74" s="132" t="s">
        <v>24</v>
      </c>
      <c r="W74" s="132" t="s">
        <v>24</v>
      </c>
      <c r="X74" s="132" t="s">
        <v>24</v>
      </c>
      <c r="Y74" s="132" t="s">
        <v>24</v>
      </c>
      <c r="Z74" s="132" t="s">
        <v>24</v>
      </c>
      <c r="AA74" s="132" t="s">
        <v>24</v>
      </c>
      <c r="AB74" s="132">
        <f t="shared" si="13"/>
        <v>0</v>
      </c>
      <c r="AC74" s="132">
        <f t="shared" si="14"/>
        <v>0</v>
      </c>
      <c r="AD74" s="132">
        <f t="shared" si="15"/>
        <v>0</v>
      </c>
      <c r="AE74" s="132">
        <f t="shared" si="16"/>
        <v>0</v>
      </c>
      <c r="AF74" s="132">
        <f t="shared" si="17"/>
        <v>0</v>
      </c>
      <c r="AG74" s="132">
        <f t="shared" si="7"/>
        <v>0</v>
      </c>
    </row>
    <row r="75" spans="1:33" ht="47.25" x14ac:dyDescent="0.25">
      <c r="A75" s="7" t="s">
        <v>119</v>
      </c>
      <c r="B75" s="125" t="s">
        <v>120</v>
      </c>
      <c r="C75" s="7" t="s">
        <v>23</v>
      </c>
      <c r="D75" s="132" t="s">
        <v>24</v>
      </c>
      <c r="E75" s="132" t="s">
        <v>24</v>
      </c>
      <c r="F75" s="132" t="s">
        <v>24</v>
      </c>
      <c r="G75" s="132" t="s">
        <v>24</v>
      </c>
      <c r="H75" s="132" t="s">
        <v>24</v>
      </c>
      <c r="I75" s="132" t="s">
        <v>24</v>
      </c>
      <c r="J75" s="132" t="s">
        <v>24</v>
      </c>
      <c r="K75" s="132" t="s">
        <v>24</v>
      </c>
      <c r="L75" s="132" t="s">
        <v>24</v>
      </c>
      <c r="M75" s="132" t="s">
        <v>24</v>
      </c>
      <c r="N75" s="132" t="s">
        <v>24</v>
      </c>
      <c r="O75" s="132" t="s">
        <v>24</v>
      </c>
      <c r="P75" s="132" t="s">
        <v>24</v>
      </c>
      <c r="Q75" s="132" t="s">
        <v>24</v>
      </c>
      <c r="R75" s="132" t="s">
        <v>24</v>
      </c>
      <c r="S75" s="132" t="s">
        <v>24</v>
      </c>
      <c r="T75" s="132" t="s">
        <v>24</v>
      </c>
      <c r="U75" s="132" t="s">
        <v>24</v>
      </c>
      <c r="V75" s="132" t="s">
        <v>24</v>
      </c>
      <c r="W75" s="132" t="s">
        <v>24</v>
      </c>
      <c r="X75" s="132" t="s">
        <v>24</v>
      </c>
      <c r="Y75" s="132" t="s">
        <v>24</v>
      </c>
      <c r="Z75" s="132" t="s">
        <v>24</v>
      </c>
      <c r="AA75" s="132" t="s">
        <v>24</v>
      </c>
      <c r="AB75" s="132">
        <f t="shared" si="13"/>
        <v>0</v>
      </c>
      <c r="AC75" s="132">
        <f t="shared" si="14"/>
        <v>0</v>
      </c>
      <c r="AD75" s="132">
        <f t="shared" si="15"/>
        <v>0</v>
      </c>
      <c r="AE75" s="132">
        <f t="shared" si="16"/>
        <v>0</v>
      </c>
      <c r="AF75" s="132">
        <f t="shared" si="17"/>
        <v>0</v>
      </c>
      <c r="AG75" s="132">
        <f t="shared" si="7"/>
        <v>0</v>
      </c>
    </row>
    <row r="76" spans="1:33" ht="63" x14ac:dyDescent="0.25">
      <c r="A76" s="7" t="s">
        <v>121</v>
      </c>
      <c r="B76" s="125" t="s">
        <v>122</v>
      </c>
      <c r="C76" s="7" t="s">
        <v>23</v>
      </c>
      <c r="D76" s="132" t="s">
        <v>24</v>
      </c>
      <c r="E76" s="132" t="s">
        <v>24</v>
      </c>
      <c r="F76" s="132" t="s">
        <v>24</v>
      </c>
      <c r="G76" s="132" t="s">
        <v>24</v>
      </c>
      <c r="H76" s="132" t="s">
        <v>24</v>
      </c>
      <c r="I76" s="132" t="s">
        <v>24</v>
      </c>
      <c r="J76" s="132" t="s">
        <v>24</v>
      </c>
      <c r="K76" s="132" t="s">
        <v>24</v>
      </c>
      <c r="L76" s="132" t="s">
        <v>24</v>
      </c>
      <c r="M76" s="132" t="s">
        <v>24</v>
      </c>
      <c r="N76" s="132" t="s">
        <v>24</v>
      </c>
      <c r="O76" s="132" t="s">
        <v>24</v>
      </c>
      <c r="P76" s="132" t="s">
        <v>24</v>
      </c>
      <c r="Q76" s="132" t="s">
        <v>24</v>
      </c>
      <c r="R76" s="132" t="s">
        <v>24</v>
      </c>
      <c r="S76" s="132" t="s">
        <v>24</v>
      </c>
      <c r="T76" s="132" t="s">
        <v>24</v>
      </c>
      <c r="U76" s="132" t="s">
        <v>24</v>
      </c>
      <c r="V76" s="132" t="s">
        <v>24</v>
      </c>
      <c r="W76" s="132" t="s">
        <v>24</v>
      </c>
      <c r="X76" s="132" t="s">
        <v>24</v>
      </c>
      <c r="Y76" s="132" t="s">
        <v>24</v>
      </c>
      <c r="Z76" s="132" t="s">
        <v>24</v>
      </c>
      <c r="AA76" s="132" t="s">
        <v>24</v>
      </c>
      <c r="AB76" s="132">
        <f t="shared" si="13"/>
        <v>0</v>
      </c>
      <c r="AC76" s="132">
        <f t="shared" si="14"/>
        <v>0</v>
      </c>
      <c r="AD76" s="132">
        <f t="shared" si="15"/>
        <v>0</v>
      </c>
      <c r="AE76" s="132">
        <f t="shared" si="16"/>
        <v>0</v>
      </c>
      <c r="AF76" s="132">
        <f t="shared" si="17"/>
        <v>0</v>
      </c>
      <c r="AG76" s="132">
        <f t="shared" si="7"/>
        <v>0</v>
      </c>
    </row>
    <row r="77" spans="1:33" ht="94.5" x14ac:dyDescent="0.25">
      <c r="A77" s="7" t="s">
        <v>123</v>
      </c>
      <c r="B77" s="125" t="s">
        <v>124</v>
      </c>
      <c r="C77" s="7" t="s">
        <v>23</v>
      </c>
      <c r="D77" s="132" t="s">
        <v>24</v>
      </c>
      <c r="E77" s="132" t="s">
        <v>24</v>
      </c>
      <c r="F77" s="132" t="s">
        <v>24</v>
      </c>
      <c r="G77" s="132" t="s">
        <v>24</v>
      </c>
      <c r="H77" s="132" t="s">
        <v>24</v>
      </c>
      <c r="I77" s="132" t="s">
        <v>24</v>
      </c>
      <c r="J77" s="132" t="s">
        <v>24</v>
      </c>
      <c r="K77" s="132" t="s">
        <v>24</v>
      </c>
      <c r="L77" s="132" t="s">
        <v>24</v>
      </c>
      <c r="M77" s="132" t="s">
        <v>24</v>
      </c>
      <c r="N77" s="132" t="s">
        <v>24</v>
      </c>
      <c r="O77" s="132" t="s">
        <v>24</v>
      </c>
      <c r="P77" s="132" t="s">
        <v>24</v>
      </c>
      <c r="Q77" s="132" t="s">
        <v>24</v>
      </c>
      <c r="R77" s="132" t="s">
        <v>24</v>
      </c>
      <c r="S77" s="132" t="s">
        <v>24</v>
      </c>
      <c r="T77" s="132" t="s">
        <v>24</v>
      </c>
      <c r="U77" s="132" t="s">
        <v>24</v>
      </c>
      <c r="V77" s="132" t="s">
        <v>24</v>
      </c>
      <c r="W77" s="132" t="s">
        <v>24</v>
      </c>
      <c r="X77" s="132" t="s">
        <v>24</v>
      </c>
      <c r="Y77" s="132" t="s">
        <v>24</v>
      </c>
      <c r="Z77" s="132" t="s">
        <v>24</v>
      </c>
      <c r="AA77" s="132" t="s">
        <v>24</v>
      </c>
      <c r="AB77" s="132">
        <f t="shared" si="13"/>
        <v>0</v>
      </c>
      <c r="AC77" s="132">
        <f t="shared" si="14"/>
        <v>0</v>
      </c>
      <c r="AD77" s="132">
        <f t="shared" si="15"/>
        <v>0</v>
      </c>
      <c r="AE77" s="132">
        <f t="shared" si="16"/>
        <v>0</v>
      </c>
      <c r="AF77" s="132">
        <f t="shared" si="17"/>
        <v>0</v>
      </c>
      <c r="AG77" s="132">
        <f t="shared" si="7"/>
        <v>0</v>
      </c>
    </row>
    <row r="78" spans="1:33" ht="78.75" x14ac:dyDescent="0.25">
      <c r="A78" s="7" t="s">
        <v>125</v>
      </c>
      <c r="B78" s="125" t="s">
        <v>126</v>
      </c>
      <c r="C78" s="7" t="s">
        <v>23</v>
      </c>
      <c r="D78" s="132" t="s">
        <v>24</v>
      </c>
      <c r="E78" s="132" t="s">
        <v>24</v>
      </c>
      <c r="F78" s="132" t="s">
        <v>24</v>
      </c>
      <c r="G78" s="132" t="s">
        <v>24</v>
      </c>
      <c r="H78" s="132" t="s">
        <v>24</v>
      </c>
      <c r="I78" s="132" t="s">
        <v>24</v>
      </c>
      <c r="J78" s="132" t="s">
        <v>24</v>
      </c>
      <c r="K78" s="132" t="s">
        <v>24</v>
      </c>
      <c r="L78" s="132" t="s">
        <v>24</v>
      </c>
      <c r="M78" s="132" t="s">
        <v>24</v>
      </c>
      <c r="N78" s="132" t="s">
        <v>24</v>
      </c>
      <c r="O78" s="132" t="s">
        <v>24</v>
      </c>
      <c r="P78" s="132" t="s">
        <v>24</v>
      </c>
      <c r="Q78" s="132" t="s">
        <v>24</v>
      </c>
      <c r="R78" s="132" t="s">
        <v>24</v>
      </c>
      <c r="S78" s="132" t="s">
        <v>24</v>
      </c>
      <c r="T78" s="132" t="s">
        <v>24</v>
      </c>
      <c r="U78" s="132" t="s">
        <v>24</v>
      </c>
      <c r="V78" s="132" t="s">
        <v>24</v>
      </c>
      <c r="W78" s="132" t="s">
        <v>24</v>
      </c>
      <c r="X78" s="132" t="s">
        <v>24</v>
      </c>
      <c r="Y78" s="132" t="s">
        <v>24</v>
      </c>
      <c r="Z78" s="132" t="s">
        <v>24</v>
      </c>
      <c r="AA78" s="132" t="s">
        <v>24</v>
      </c>
      <c r="AB78" s="132">
        <f t="shared" si="13"/>
        <v>0</v>
      </c>
      <c r="AC78" s="132">
        <f t="shared" si="14"/>
        <v>0</v>
      </c>
      <c r="AD78" s="132">
        <f t="shared" si="15"/>
        <v>0</v>
      </c>
      <c r="AE78" s="132">
        <f t="shared" si="16"/>
        <v>0</v>
      </c>
      <c r="AF78" s="132">
        <f t="shared" si="17"/>
        <v>0</v>
      </c>
      <c r="AG78" s="132">
        <f t="shared" si="7"/>
        <v>0</v>
      </c>
    </row>
    <row r="79" spans="1:33" ht="78.75" x14ac:dyDescent="0.25">
      <c r="A79" s="7" t="s">
        <v>127</v>
      </c>
      <c r="B79" s="125" t="s">
        <v>128</v>
      </c>
      <c r="C79" s="7" t="s">
        <v>23</v>
      </c>
      <c r="D79" s="132" t="s">
        <v>24</v>
      </c>
      <c r="E79" s="132" t="s">
        <v>24</v>
      </c>
      <c r="F79" s="132" t="s">
        <v>24</v>
      </c>
      <c r="G79" s="132" t="s">
        <v>24</v>
      </c>
      <c r="H79" s="132" t="s">
        <v>24</v>
      </c>
      <c r="I79" s="132" t="s">
        <v>24</v>
      </c>
      <c r="J79" s="132" t="s">
        <v>24</v>
      </c>
      <c r="K79" s="132" t="s">
        <v>24</v>
      </c>
      <c r="L79" s="132" t="s">
        <v>24</v>
      </c>
      <c r="M79" s="132" t="s">
        <v>24</v>
      </c>
      <c r="N79" s="132" t="s">
        <v>24</v>
      </c>
      <c r="O79" s="132" t="s">
        <v>24</v>
      </c>
      <c r="P79" s="132" t="s">
        <v>24</v>
      </c>
      <c r="Q79" s="132" t="s">
        <v>24</v>
      </c>
      <c r="R79" s="132" t="s">
        <v>24</v>
      </c>
      <c r="S79" s="132" t="s">
        <v>24</v>
      </c>
      <c r="T79" s="132" t="s">
        <v>24</v>
      </c>
      <c r="U79" s="132" t="s">
        <v>24</v>
      </c>
      <c r="V79" s="132" t="s">
        <v>24</v>
      </c>
      <c r="W79" s="132" t="s">
        <v>24</v>
      </c>
      <c r="X79" s="132" t="s">
        <v>24</v>
      </c>
      <c r="Y79" s="132" t="s">
        <v>24</v>
      </c>
      <c r="Z79" s="132" t="s">
        <v>24</v>
      </c>
      <c r="AA79" s="132" t="s">
        <v>24</v>
      </c>
      <c r="AB79" s="132">
        <f t="shared" si="13"/>
        <v>0</v>
      </c>
      <c r="AC79" s="132">
        <f t="shared" si="14"/>
        <v>0</v>
      </c>
      <c r="AD79" s="132">
        <f t="shared" si="15"/>
        <v>0</v>
      </c>
      <c r="AE79" s="132">
        <f t="shared" si="16"/>
        <v>0</v>
      </c>
      <c r="AF79" s="132">
        <f t="shared" si="17"/>
        <v>0</v>
      </c>
      <c r="AG79" s="132">
        <f t="shared" si="7"/>
        <v>0</v>
      </c>
    </row>
    <row r="80" spans="1:33" ht="47.25" x14ac:dyDescent="0.25">
      <c r="A80" s="7" t="s">
        <v>129</v>
      </c>
      <c r="B80" s="125" t="s">
        <v>130</v>
      </c>
      <c r="C80" s="7" t="s">
        <v>23</v>
      </c>
      <c r="D80" s="132" t="s">
        <v>24</v>
      </c>
      <c r="E80" s="132" t="s">
        <v>24</v>
      </c>
      <c r="F80" s="132" t="s">
        <v>24</v>
      </c>
      <c r="G80" s="132" t="s">
        <v>24</v>
      </c>
      <c r="H80" s="132" t="s">
        <v>24</v>
      </c>
      <c r="I80" s="132" t="s">
        <v>24</v>
      </c>
      <c r="J80" s="132" t="s">
        <v>24</v>
      </c>
      <c r="K80" s="132" t="s">
        <v>24</v>
      </c>
      <c r="L80" s="132" t="s">
        <v>24</v>
      </c>
      <c r="M80" s="132" t="s">
        <v>24</v>
      </c>
      <c r="N80" s="132" t="s">
        <v>24</v>
      </c>
      <c r="O80" s="132" t="s">
        <v>24</v>
      </c>
      <c r="P80" s="132" t="s">
        <v>24</v>
      </c>
      <c r="Q80" s="132" t="s">
        <v>24</v>
      </c>
      <c r="R80" s="132" t="s">
        <v>24</v>
      </c>
      <c r="S80" s="132" t="s">
        <v>24</v>
      </c>
      <c r="T80" s="132" t="s">
        <v>24</v>
      </c>
      <c r="U80" s="132" t="s">
        <v>24</v>
      </c>
      <c r="V80" s="132" t="s">
        <v>24</v>
      </c>
      <c r="W80" s="132" t="s">
        <v>24</v>
      </c>
      <c r="X80" s="132" t="s">
        <v>24</v>
      </c>
      <c r="Y80" s="132" t="s">
        <v>24</v>
      </c>
      <c r="Z80" s="132" t="s">
        <v>24</v>
      </c>
      <c r="AA80" s="132" t="s">
        <v>24</v>
      </c>
      <c r="AB80" s="132">
        <f t="shared" si="13"/>
        <v>0</v>
      </c>
      <c r="AC80" s="132">
        <f t="shared" si="14"/>
        <v>0</v>
      </c>
      <c r="AD80" s="132">
        <f t="shared" si="15"/>
        <v>0</v>
      </c>
      <c r="AE80" s="132">
        <f t="shared" si="16"/>
        <v>0</v>
      </c>
      <c r="AF80" s="132">
        <f t="shared" si="17"/>
        <v>0</v>
      </c>
      <c r="AG80" s="132">
        <f t="shared" si="7"/>
        <v>0</v>
      </c>
    </row>
    <row r="81" spans="1:33" ht="63" x14ac:dyDescent="0.25">
      <c r="A81" s="7" t="s">
        <v>131</v>
      </c>
      <c r="B81" s="125" t="s">
        <v>132</v>
      </c>
      <c r="C81" s="7" t="s">
        <v>23</v>
      </c>
      <c r="D81" s="132" t="s">
        <v>24</v>
      </c>
      <c r="E81" s="132" t="s">
        <v>24</v>
      </c>
      <c r="F81" s="132" t="s">
        <v>24</v>
      </c>
      <c r="G81" s="132" t="s">
        <v>24</v>
      </c>
      <c r="H81" s="132" t="s">
        <v>24</v>
      </c>
      <c r="I81" s="132" t="s">
        <v>24</v>
      </c>
      <c r="J81" s="132" t="s">
        <v>24</v>
      </c>
      <c r="K81" s="132" t="s">
        <v>24</v>
      </c>
      <c r="L81" s="132" t="s">
        <v>24</v>
      </c>
      <c r="M81" s="132" t="s">
        <v>24</v>
      </c>
      <c r="N81" s="132" t="s">
        <v>24</v>
      </c>
      <c r="O81" s="132" t="s">
        <v>24</v>
      </c>
      <c r="P81" s="132" t="s">
        <v>24</v>
      </c>
      <c r="Q81" s="132" t="s">
        <v>24</v>
      </c>
      <c r="R81" s="132" t="s">
        <v>24</v>
      </c>
      <c r="S81" s="132" t="s">
        <v>24</v>
      </c>
      <c r="T81" s="132" t="s">
        <v>24</v>
      </c>
      <c r="U81" s="132" t="s">
        <v>24</v>
      </c>
      <c r="V81" s="132" t="s">
        <v>24</v>
      </c>
      <c r="W81" s="132" t="s">
        <v>24</v>
      </c>
      <c r="X81" s="132" t="s">
        <v>24</v>
      </c>
      <c r="Y81" s="132" t="s">
        <v>24</v>
      </c>
      <c r="Z81" s="132" t="s">
        <v>24</v>
      </c>
      <c r="AA81" s="132" t="s">
        <v>24</v>
      </c>
      <c r="AB81" s="132">
        <f t="shared" si="13"/>
        <v>0</v>
      </c>
      <c r="AC81" s="132">
        <f t="shared" si="14"/>
        <v>0</v>
      </c>
      <c r="AD81" s="132">
        <f t="shared" si="15"/>
        <v>0</v>
      </c>
      <c r="AE81" s="132">
        <f t="shared" si="16"/>
        <v>0</v>
      </c>
      <c r="AF81" s="132">
        <f t="shared" si="17"/>
        <v>0</v>
      </c>
      <c r="AG81" s="132">
        <f t="shared" si="7"/>
        <v>0</v>
      </c>
    </row>
    <row r="82" spans="1:33" ht="31.5" x14ac:dyDescent="0.25">
      <c r="A82" s="7" t="s">
        <v>133</v>
      </c>
      <c r="B82" s="125" t="s">
        <v>134</v>
      </c>
      <c r="C82" s="7" t="s">
        <v>23</v>
      </c>
      <c r="D82" s="132" t="s">
        <v>24</v>
      </c>
      <c r="E82" s="132" t="s">
        <v>24</v>
      </c>
      <c r="F82" s="132" t="s">
        <v>24</v>
      </c>
      <c r="G82" s="132" t="s">
        <v>24</v>
      </c>
      <c r="H82" s="132" t="s">
        <v>24</v>
      </c>
      <c r="I82" s="132" t="s">
        <v>24</v>
      </c>
      <c r="J82" s="132" t="s">
        <v>24</v>
      </c>
      <c r="K82" s="132" t="s">
        <v>24</v>
      </c>
      <c r="L82" s="132" t="s">
        <v>24</v>
      </c>
      <c r="M82" s="132" t="s">
        <v>24</v>
      </c>
      <c r="N82" s="132" t="s">
        <v>24</v>
      </c>
      <c r="O82" s="132" t="s">
        <v>24</v>
      </c>
      <c r="P82" s="132" t="s">
        <v>24</v>
      </c>
      <c r="Q82" s="132" t="s">
        <v>24</v>
      </c>
      <c r="R82" s="132" t="s">
        <v>24</v>
      </c>
      <c r="S82" s="132" t="s">
        <v>24</v>
      </c>
      <c r="T82" s="132" t="s">
        <v>24</v>
      </c>
      <c r="U82" s="132" t="s">
        <v>24</v>
      </c>
      <c r="V82" s="132" t="s">
        <v>24</v>
      </c>
      <c r="W82" s="132" t="s">
        <v>24</v>
      </c>
      <c r="X82" s="132" t="s">
        <v>24</v>
      </c>
      <c r="Y82" s="132" t="s">
        <v>24</v>
      </c>
      <c r="Z82" s="132" t="s">
        <v>24</v>
      </c>
      <c r="AA82" s="132" t="s">
        <v>24</v>
      </c>
      <c r="AB82" s="132">
        <f t="shared" si="13"/>
        <v>0</v>
      </c>
      <c r="AC82" s="132">
        <f t="shared" si="14"/>
        <v>0</v>
      </c>
      <c r="AD82" s="132">
        <f t="shared" si="15"/>
        <v>0</v>
      </c>
      <c r="AE82" s="132">
        <f t="shared" si="16"/>
        <v>0</v>
      </c>
      <c r="AF82" s="132">
        <f t="shared" si="17"/>
        <v>0</v>
      </c>
      <c r="AG82" s="132">
        <f t="shared" si="7"/>
        <v>0</v>
      </c>
    </row>
    <row r="83" spans="1:33" ht="31.5" x14ac:dyDescent="0.25">
      <c r="A83" s="8" t="s">
        <v>135</v>
      </c>
      <c r="B83" s="125" t="s">
        <v>136</v>
      </c>
      <c r="C83" s="7" t="s">
        <v>23</v>
      </c>
      <c r="D83" s="132" t="s">
        <v>24</v>
      </c>
      <c r="E83" s="132" t="s">
        <v>24</v>
      </c>
      <c r="F83" s="132" t="s">
        <v>24</v>
      </c>
      <c r="G83" s="132" t="s">
        <v>24</v>
      </c>
      <c r="H83" s="132" t="s">
        <v>24</v>
      </c>
      <c r="I83" s="132" t="s">
        <v>24</v>
      </c>
      <c r="J83" s="132" t="s">
        <v>24</v>
      </c>
      <c r="K83" s="132" t="s">
        <v>24</v>
      </c>
      <c r="L83" s="132" t="s">
        <v>24</v>
      </c>
      <c r="M83" s="132" t="s">
        <v>24</v>
      </c>
      <c r="N83" s="132" t="s">
        <v>24</v>
      </c>
      <c r="O83" s="132" t="s">
        <v>24</v>
      </c>
      <c r="P83" s="132" t="s">
        <v>24</v>
      </c>
      <c r="Q83" s="132" t="s">
        <v>24</v>
      </c>
      <c r="R83" s="132" t="s">
        <v>24</v>
      </c>
      <c r="S83" s="132" t="s">
        <v>24</v>
      </c>
      <c r="T83" s="132" t="s">
        <v>24</v>
      </c>
      <c r="U83" s="132" t="s">
        <v>24</v>
      </c>
      <c r="V83" s="132" t="s">
        <v>24</v>
      </c>
      <c r="W83" s="132" t="s">
        <v>24</v>
      </c>
      <c r="X83" s="132" t="s">
        <v>24</v>
      </c>
      <c r="Y83" s="132" t="s">
        <v>24</v>
      </c>
      <c r="Z83" s="132" t="s">
        <v>24</v>
      </c>
      <c r="AA83" s="132" t="s">
        <v>24</v>
      </c>
      <c r="AB83" s="132">
        <f t="shared" si="13"/>
        <v>0</v>
      </c>
      <c r="AC83" s="132">
        <f t="shared" si="14"/>
        <v>0</v>
      </c>
      <c r="AD83" s="132">
        <f t="shared" si="15"/>
        <v>0</v>
      </c>
      <c r="AE83" s="132">
        <f t="shared" si="16"/>
        <v>0</v>
      </c>
      <c r="AF83" s="132">
        <f t="shared" si="17"/>
        <v>0</v>
      </c>
      <c r="AG83" s="132">
        <f t="shared" si="7"/>
        <v>0</v>
      </c>
    </row>
    <row r="84" spans="1:33" ht="63" x14ac:dyDescent="0.25">
      <c r="A84" s="194" t="s">
        <v>137</v>
      </c>
      <c r="B84" s="195" t="s">
        <v>450</v>
      </c>
      <c r="C84" s="194" t="s">
        <v>451</v>
      </c>
      <c r="D84" s="170" t="s">
        <v>24</v>
      </c>
      <c r="E84" s="170" t="s">
        <v>24</v>
      </c>
      <c r="F84" s="170" t="s">
        <v>24</v>
      </c>
      <c r="G84" s="170" t="s">
        <v>24</v>
      </c>
      <c r="H84" s="170" t="s">
        <v>24</v>
      </c>
      <c r="I84" s="170" t="s">
        <v>24</v>
      </c>
      <c r="J84" s="170" t="s">
        <v>24</v>
      </c>
      <c r="K84" s="170" t="s">
        <v>24</v>
      </c>
      <c r="L84" s="170" t="s">
        <v>24</v>
      </c>
      <c r="M84" s="170" t="s">
        <v>24</v>
      </c>
      <c r="N84" s="170" t="s">
        <v>24</v>
      </c>
      <c r="O84" s="170" t="s">
        <v>24</v>
      </c>
      <c r="P84" s="170" t="s">
        <v>24</v>
      </c>
      <c r="Q84" s="170" t="s">
        <v>24</v>
      </c>
      <c r="R84" s="170" t="s">
        <v>24</v>
      </c>
      <c r="S84" s="170" t="s">
        <v>24</v>
      </c>
      <c r="T84" s="170" t="s">
        <v>24</v>
      </c>
      <c r="U84" s="170" t="s">
        <v>24</v>
      </c>
      <c r="V84" s="170" t="s">
        <v>24</v>
      </c>
      <c r="W84" s="170" t="s">
        <v>24</v>
      </c>
      <c r="X84" s="170" t="s">
        <v>24</v>
      </c>
      <c r="Y84" s="170" t="s">
        <v>24</v>
      </c>
      <c r="Z84" s="170" t="s">
        <v>24</v>
      </c>
      <c r="AA84" s="170" t="s">
        <v>24</v>
      </c>
      <c r="AB84" s="170">
        <f t="shared" ref="AB84:AB87" si="42">SUM(D84,J84,P84,V84)</f>
        <v>0</v>
      </c>
      <c r="AC84" s="170">
        <f t="shared" ref="AC84:AC87" si="43">SUM(E84,K84,Q84,W84)</f>
        <v>0</v>
      </c>
      <c r="AD84" s="170">
        <f t="shared" ref="AD84:AD87" si="44">SUM(F84,L84,R84,X84)</f>
        <v>0</v>
      </c>
      <c r="AE84" s="170">
        <f t="shared" ref="AE84:AE87" si="45">SUM(G84,M84,S84,Y84)</f>
        <v>0</v>
      </c>
      <c r="AF84" s="170">
        <f t="shared" ref="AF84:AF87" si="46">SUM(H84,N84,T84,Z84)</f>
        <v>0</v>
      </c>
      <c r="AG84" s="170">
        <f t="shared" ref="AG84:AG87" si="47">SUM(I84,O84,U84,AA84)</f>
        <v>0</v>
      </c>
    </row>
    <row r="85" spans="1:33" x14ac:dyDescent="0.25">
      <c r="A85" s="194" t="s">
        <v>138</v>
      </c>
      <c r="B85" s="195" t="s">
        <v>473</v>
      </c>
      <c r="C85" s="194" t="s">
        <v>482</v>
      </c>
      <c r="D85" s="170" t="s">
        <v>24</v>
      </c>
      <c r="E85" s="170" t="s">
        <v>24</v>
      </c>
      <c r="F85" s="170" t="s">
        <v>24</v>
      </c>
      <c r="G85" s="170" t="s">
        <v>24</v>
      </c>
      <c r="H85" s="170" t="s">
        <v>24</v>
      </c>
      <c r="I85" s="170" t="s">
        <v>24</v>
      </c>
      <c r="J85" s="170" t="s">
        <v>24</v>
      </c>
      <c r="K85" s="170" t="s">
        <v>24</v>
      </c>
      <c r="L85" s="170" t="s">
        <v>24</v>
      </c>
      <c r="M85" s="170" t="s">
        <v>24</v>
      </c>
      <c r="N85" s="170" t="s">
        <v>24</v>
      </c>
      <c r="O85" s="170" t="s">
        <v>24</v>
      </c>
      <c r="P85" s="170" t="s">
        <v>24</v>
      </c>
      <c r="Q85" s="170" t="s">
        <v>24</v>
      </c>
      <c r="R85" s="170" t="s">
        <v>24</v>
      </c>
      <c r="S85" s="170" t="s">
        <v>24</v>
      </c>
      <c r="T85" s="170" t="s">
        <v>24</v>
      </c>
      <c r="U85" s="170" t="s">
        <v>24</v>
      </c>
      <c r="V85" s="170" t="s">
        <v>24</v>
      </c>
      <c r="W85" s="170" t="s">
        <v>24</v>
      </c>
      <c r="X85" s="170" t="s">
        <v>24</v>
      </c>
      <c r="Y85" s="170" t="s">
        <v>24</v>
      </c>
      <c r="Z85" s="170" t="s">
        <v>24</v>
      </c>
      <c r="AA85" s="170" t="s">
        <v>24</v>
      </c>
      <c r="AB85" s="170">
        <f t="shared" si="42"/>
        <v>0</v>
      </c>
      <c r="AC85" s="170">
        <f t="shared" si="43"/>
        <v>0</v>
      </c>
      <c r="AD85" s="170">
        <f t="shared" si="44"/>
        <v>0</v>
      </c>
      <c r="AE85" s="170">
        <f t="shared" si="45"/>
        <v>0</v>
      </c>
      <c r="AF85" s="170">
        <f t="shared" si="46"/>
        <v>0</v>
      </c>
      <c r="AG85" s="170">
        <f t="shared" si="47"/>
        <v>0</v>
      </c>
    </row>
    <row r="86" spans="1:33" x14ac:dyDescent="0.25">
      <c r="A86" s="194" t="s">
        <v>460</v>
      </c>
      <c r="B86" s="195" t="s">
        <v>474</v>
      </c>
      <c r="C86" s="194" t="s">
        <v>483</v>
      </c>
      <c r="D86" s="170" t="s">
        <v>24</v>
      </c>
      <c r="E86" s="170" t="s">
        <v>24</v>
      </c>
      <c r="F86" s="170" t="s">
        <v>24</v>
      </c>
      <c r="G86" s="170" t="s">
        <v>24</v>
      </c>
      <c r="H86" s="170" t="s">
        <v>24</v>
      </c>
      <c r="I86" s="170" t="s">
        <v>24</v>
      </c>
      <c r="J86" s="170" t="s">
        <v>24</v>
      </c>
      <c r="K86" s="170" t="s">
        <v>24</v>
      </c>
      <c r="L86" s="170" t="s">
        <v>24</v>
      </c>
      <c r="M86" s="170" t="s">
        <v>24</v>
      </c>
      <c r="N86" s="170" t="s">
        <v>24</v>
      </c>
      <c r="O86" s="170" t="s">
        <v>24</v>
      </c>
      <c r="P86" s="170" t="s">
        <v>24</v>
      </c>
      <c r="Q86" s="170" t="s">
        <v>24</v>
      </c>
      <c r="R86" s="170" t="s">
        <v>24</v>
      </c>
      <c r="S86" s="170" t="s">
        <v>24</v>
      </c>
      <c r="T86" s="170" t="s">
        <v>24</v>
      </c>
      <c r="U86" s="170" t="s">
        <v>24</v>
      </c>
      <c r="V86" s="170" t="s">
        <v>24</v>
      </c>
      <c r="W86" s="170" t="s">
        <v>24</v>
      </c>
      <c r="X86" s="170" t="s">
        <v>24</v>
      </c>
      <c r="Y86" s="170" t="s">
        <v>24</v>
      </c>
      <c r="Z86" s="170" t="s">
        <v>24</v>
      </c>
      <c r="AA86" s="170" t="s">
        <v>24</v>
      </c>
      <c r="AB86" s="170">
        <f t="shared" si="42"/>
        <v>0</v>
      </c>
      <c r="AC86" s="170">
        <f t="shared" si="43"/>
        <v>0</v>
      </c>
      <c r="AD86" s="170">
        <f t="shared" si="44"/>
        <v>0</v>
      </c>
      <c r="AE86" s="170">
        <f t="shared" si="45"/>
        <v>0</v>
      </c>
      <c r="AF86" s="170">
        <f t="shared" si="46"/>
        <v>0</v>
      </c>
      <c r="AG86" s="170">
        <f t="shared" si="47"/>
        <v>0</v>
      </c>
    </row>
    <row r="87" spans="1:33" x14ac:dyDescent="0.25">
      <c r="A87" s="194" t="s">
        <v>461</v>
      </c>
      <c r="B87" s="195" t="s">
        <v>498</v>
      </c>
      <c r="C87" s="194" t="s">
        <v>499</v>
      </c>
      <c r="D87" s="170" t="s">
        <v>24</v>
      </c>
      <c r="E87" s="170" t="s">
        <v>24</v>
      </c>
      <c r="F87" s="170" t="s">
        <v>24</v>
      </c>
      <c r="G87" s="170" t="s">
        <v>24</v>
      </c>
      <c r="H87" s="170" t="s">
        <v>24</v>
      </c>
      <c r="I87" s="170" t="s">
        <v>24</v>
      </c>
      <c r="J87" s="170" t="s">
        <v>24</v>
      </c>
      <c r="K87" s="170" t="s">
        <v>24</v>
      </c>
      <c r="L87" s="170" t="s">
        <v>24</v>
      </c>
      <c r="M87" s="170" t="s">
        <v>24</v>
      </c>
      <c r="N87" s="170" t="s">
        <v>24</v>
      </c>
      <c r="O87" s="170" t="s">
        <v>24</v>
      </c>
      <c r="P87" s="170" t="s">
        <v>24</v>
      </c>
      <c r="Q87" s="170" t="s">
        <v>24</v>
      </c>
      <c r="R87" s="170" t="s">
        <v>24</v>
      </c>
      <c r="S87" s="170" t="s">
        <v>24</v>
      </c>
      <c r="T87" s="170" t="s">
        <v>24</v>
      </c>
      <c r="U87" s="170" t="s">
        <v>24</v>
      </c>
      <c r="V87" s="170" t="s">
        <v>24</v>
      </c>
      <c r="W87" s="170" t="s">
        <v>24</v>
      </c>
      <c r="X87" s="170" t="s">
        <v>24</v>
      </c>
      <c r="Y87" s="170" t="s">
        <v>24</v>
      </c>
      <c r="Z87" s="170" t="s">
        <v>24</v>
      </c>
      <c r="AA87" s="170" t="s">
        <v>24</v>
      </c>
      <c r="AB87" s="170">
        <f t="shared" si="42"/>
        <v>0</v>
      </c>
      <c r="AC87" s="170">
        <f t="shared" si="43"/>
        <v>0</v>
      </c>
      <c r="AD87" s="170">
        <f t="shared" si="44"/>
        <v>0</v>
      </c>
      <c r="AE87" s="170">
        <f t="shared" si="45"/>
        <v>0</v>
      </c>
      <c r="AF87" s="170">
        <f t="shared" si="46"/>
        <v>0</v>
      </c>
      <c r="AG87" s="170">
        <f t="shared" si="47"/>
        <v>0</v>
      </c>
    </row>
    <row r="88" spans="1:33" ht="31.5" x14ac:dyDescent="0.25">
      <c r="A88" s="8" t="s">
        <v>139</v>
      </c>
      <c r="B88" s="125" t="s">
        <v>140</v>
      </c>
      <c r="C88" s="7" t="s">
        <v>23</v>
      </c>
      <c r="D88" s="132" t="s">
        <v>24</v>
      </c>
      <c r="E88" s="132" t="s">
        <v>24</v>
      </c>
      <c r="F88" s="132" t="s">
        <v>24</v>
      </c>
      <c r="G88" s="132" t="s">
        <v>24</v>
      </c>
      <c r="H88" s="132" t="s">
        <v>24</v>
      </c>
      <c r="I88" s="132" t="s">
        <v>24</v>
      </c>
      <c r="J88" s="132" t="s">
        <v>24</v>
      </c>
      <c r="K88" s="132" t="s">
        <v>24</v>
      </c>
      <c r="L88" s="132" t="s">
        <v>24</v>
      </c>
      <c r="M88" s="132" t="s">
        <v>24</v>
      </c>
      <c r="N88" s="132" t="s">
        <v>24</v>
      </c>
      <c r="O88" s="132" t="s">
        <v>24</v>
      </c>
      <c r="P88" s="132" t="s">
        <v>24</v>
      </c>
      <c r="Q88" s="132" t="s">
        <v>24</v>
      </c>
      <c r="R88" s="132" t="s">
        <v>24</v>
      </c>
      <c r="S88" s="132" t="s">
        <v>24</v>
      </c>
      <c r="T88" s="132" t="s">
        <v>24</v>
      </c>
      <c r="U88" s="132" t="s">
        <v>24</v>
      </c>
      <c r="V88" s="132" t="s">
        <v>24</v>
      </c>
      <c r="W88" s="132" t="s">
        <v>24</v>
      </c>
      <c r="X88" s="132" t="s">
        <v>24</v>
      </c>
      <c r="Y88" s="132" t="s">
        <v>24</v>
      </c>
      <c r="Z88" s="132" t="s">
        <v>24</v>
      </c>
      <c r="AA88" s="132" t="s">
        <v>24</v>
      </c>
      <c r="AB88" s="132">
        <f t="shared" ref="AB88:AB101" si="48">SUM(D88,J88,P88,V88)</f>
        <v>0</v>
      </c>
      <c r="AC88" s="132">
        <f t="shared" ref="AC88:AC101" si="49">SUM(E88,K88,Q88,W88)</f>
        <v>0</v>
      </c>
      <c r="AD88" s="132">
        <f t="shared" ref="AD88:AD101" si="50">SUM(F88,L88,R88,X88)</f>
        <v>0</v>
      </c>
      <c r="AE88" s="132">
        <f t="shared" ref="AE88:AE101" si="51">SUM(G88,M88,S88,Y88)</f>
        <v>0</v>
      </c>
      <c r="AF88" s="132">
        <f t="shared" ref="AF88:AF101" si="52">SUM(H88,N88,T88,Z88)</f>
        <v>0</v>
      </c>
      <c r="AG88" s="132">
        <f t="shared" ref="AG88:AG101" si="53">SUM(I88,O88,U88,AA88)</f>
        <v>0</v>
      </c>
    </row>
    <row r="89" spans="1:33" ht="47.25" x14ac:dyDescent="0.25">
      <c r="A89" s="196" t="s">
        <v>141</v>
      </c>
      <c r="B89" s="199" t="s">
        <v>142</v>
      </c>
      <c r="C89" s="196" t="s">
        <v>143</v>
      </c>
      <c r="D89" s="170" t="str">
        <f>VLOOKUP($C89,[2]Лист1!$C$20:$BL$112,20,0)</f>
        <v>нд</v>
      </c>
      <c r="E89" s="170" t="str">
        <f>VLOOKUP($C89,[2]Лист1!$C$20:$BL$112,21,0)</f>
        <v>нд</v>
      </c>
      <c r="F89" s="170" t="str">
        <f>VLOOKUP($C89,[2]Лист1!$C$20:$BL$112,22,0)</f>
        <v>нд</v>
      </c>
      <c r="G89" s="170" t="str">
        <f>VLOOKUP($C89,[2]Лист1!$C$20:$BL$112,23,0)</f>
        <v>нд</v>
      </c>
      <c r="H89" s="170" t="str">
        <f>VLOOKUP($C89,[2]Лист1!$C$20:$BL$112,24,0)</f>
        <v>нд</v>
      </c>
      <c r="I89" s="170" t="str">
        <f>VLOOKUP($C89,[2]Лист1!$C$20:$BL$112,25,0)</f>
        <v>нд</v>
      </c>
      <c r="J89" s="170" t="str">
        <f>VLOOKUP($C89,[2]Лист1!$C$20:$BL$112,32,0)</f>
        <v>нд</v>
      </c>
      <c r="K89" s="170" t="str">
        <f>VLOOKUP($C89,[2]Лист1!$C$20:$BL$112,33,0)</f>
        <v>нд</v>
      </c>
      <c r="L89" s="170" t="str">
        <f>VLOOKUP($C89,[2]Лист1!$C$20:$BL$112,34,0)</f>
        <v>нд</v>
      </c>
      <c r="M89" s="170" t="str">
        <f>VLOOKUP($C89,[2]Лист1!$C$20:$BL$112,35,0)</f>
        <v>нд</v>
      </c>
      <c r="N89" s="170" t="str">
        <f>VLOOKUP($C89,[2]Лист1!$C$20:$BL$112,36,0)</f>
        <v>нд</v>
      </c>
      <c r="O89" s="170" t="str">
        <f>VLOOKUP($C89,[2]Лист1!$C$20:$BL$112,37,0)</f>
        <v>нд</v>
      </c>
      <c r="P89" s="170" t="str">
        <f>VLOOKUP($C89,[2]Лист1!$C$20:$BL$112,44,0)</f>
        <v>нд</v>
      </c>
      <c r="Q89" s="170" t="str">
        <f>VLOOKUP($C89,[2]Лист1!$C$20:$BL$112,45,0)</f>
        <v>нд</v>
      </c>
      <c r="R89" s="170" t="str">
        <f>VLOOKUP($C89,[2]Лист1!$C$20:$BL$112,46,0)</f>
        <v>нд</v>
      </c>
      <c r="S89" s="170" t="str">
        <f>VLOOKUP($C89,[2]Лист1!$C$20:$BL$112,47,0)</f>
        <v>нд</v>
      </c>
      <c r="T89" s="170" t="str">
        <f>VLOOKUP($C89,[2]Лист1!$C$20:$BL$112,48,0)</f>
        <v>нд</v>
      </c>
      <c r="U89" s="170" t="str">
        <f>VLOOKUP($C89,[2]Лист1!$C$20:$BL$112,49,0)</f>
        <v>нд</v>
      </c>
      <c r="V89" s="170" t="str">
        <f>VLOOKUP($C89,[2]Лист1!$C$20:$BL$112,56,0)</f>
        <v>нд</v>
      </c>
      <c r="W89" s="170" t="str">
        <f>VLOOKUP($C89,[2]Лист1!$C$20:$BL$112,57,0)</f>
        <v>нд</v>
      </c>
      <c r="X89" s="170" t="str">
        <f>VLOOKUP($C89,[2]Лист1!$C$20:$BL$112,58,0)</f>
        <v>нд</v>
      </c>
      <c r="Y89" s="170" t="str">
        <f>VLOOKUP($C89,[2]Лист1!$C$20:$BL$112,59,0)</f>
        <v>нд</v>
      </c>
      <c r="Z89" s="170" t="str">
        <f>VLOOKUP($C89,[2]Лист1!$C$20:$BL$112,60,0)</f>
        <v>нд</v>
      </c>
      <c r="AA89" s="170" t="str">
        <f>VLOOKUP($C89,[2]Лист1!$C$20:$BL$112,61,0)</f>
        <v>нд</v>
      </c>
      <c r="AB89" s="170">
        <f t="shared" si="48"/>
        <v>0</v>
      </c>
      <c r="AC89" s="170">
        <f t="shared" si="49"/>
        <v>0</v>
      </c>
      <c r="AD89" s="170">
        <f t="shared" si="50"/>
        <v>0</v>
      </c>
      <c r="AE89" s="170">
        <f t="shared" si="51"/>
        <v>0</v>
      </c>
      <c r="AF89" s="170">
        <f t="shared" si="52"/>
        <v>0</v>
      </c>
      <c r="AG89" s="170">
        <f t="shared" si="53"/>
        <v>0</v>
      </c>
    </row>
    <row r="90" spans="1:33" ht="31.5" x14ac:dyDescent="0.25">
      <c r="A90" s="8" t="s">
        <v>144</v>
      </c>
      <c r="B90" s="125" t="s">
        <v>145</v>
      </c>
      <c r="C90" s="7" t="s">
        <v>23</v>
      </c>
      <c r="D90" s="132" t="s">
        <v>24</v>
      </c>
      <c r="E90" s="132" t="s">
        <v>24</v>
      </c>
      <c r="F90" s="132" t="s">
        <v>24</v>
      </c>
      <c r="G90" s="132" t="s">
        <v>24</v>
      </c>
      <c r="H90" s="132" t="s">
        <v>24</v>
      </c>
      <c r="I90" s="132" t="s">
        <v>24</v>
      </c>
      <c r="J90" s="132" t="s">
        <v>24</v>
      </c>
      <c r="K90" s="132" t="s">
        <v>24</v>
      </c>
      <c r="L90" s="132" t="s">
        <v>24</v>
      </c>
      <c r="M90" s="132" t="s">
        <v>24</v>
      </c>
      <c r="N90" s="132" t="s">
        <v>24</v>
      </c>
      <c r="O90" s="132" t="s">
        <v>24</v>
      </c>
      <c r="P90" s="132" t="s">
        <v>24</v>
      </c>
      <c r="Q90" s="132" t="s">
        <v>24</v>
      </c>
      <c r="R90" s="132" t="s">
        <v>24</v>
      </c>
      <c r="S90" s="132" t="s">
        <v>24</v>
      </c>
      <c r="T90" s="132" t="s">
        <v>24</v>
      </c>
      <c r="U90" s="132" t="s">
        <v>24</v>
      </c>
      <c r="V90" s="132" t="s">
        <v>24</v>
      </c>
      <c r="W90" s="132" t="s">
        <v>24</v>
      </c>
      <c r="X90" s="132" t="s">
        <v>24</v>
      </c>
      <c r="Y90" s="132" t="s">
        <v>24</v>
      </c>
      <c r="Z90" s="132" t="s">
        <v>24</v>
      </c>
      <c r="AA90" s="132" t="s">
        <v>24</v>
      </c>
      <c r="AB90" s="132">
        <f t="shared" si="48"/>
        <v>0</v>
      </c>
      <c r="AC90" s="132">
        <f t="shared" si="49"/>
        <v>0</v>
      </c>
      <c r="AD90" s="132">
        <f t="shared" si="50"/>
        <v>0</v>
      </c>
      <c r="AE90" s="132">
        <f t="shared" si="51"/>
        <v>0</v>
      </c>
      <c r="AF90" s="132">
        <f t="shared" si="52"/>
        <v>0</v>
      </c>
      <c r="AG90" s="132">
        <f t="shared" si="53"/>
        <v>0</v>
      </c>
    </row>
    <row r="91" spans="1:33" ht="136.5" customHeight="1" x14ac:dyDescent="0.25">
      <c r="A91" s="8" t="s">
        <v>146</v>
      </c>
      <c r="B91" s="125" t="s">
        <v>147</v>
      </c>
      <c r="C91" s="7" t="s">
        <v>23</v>
      </c>
      <c r="D91" s="132" t="s">
        <v>24</v>
      </c>
      <c r="E91" s="132" t="s">
        <v>24</v>
      </c>
      <c r="F91" s="132" t="s">
        <v>24</v>
      </c>
      <c r="G91" s="132" t="s">
        <v>24</v>
      </c>
      <c r="H91" s="132" t="s">
        <v>24</v>
      </c>
      <c r="I91" s="132" t="s">
        <v>24</v>
      </c>
      <c r="J91" s="132" t="s">
        <v>24</v>
      </c>
      <c r="K91" s="132" t="s">
        <v>24</v>
      </c>
      <c r="L91" s="132" t="s">
        <v>24</v>
      </c>
      <c r="M91" s="132" t="s">
        <v>24</v>
      </c>
      <c r="N91" s="132" t="s">
        <v>24</v>
      </c>
      <c r="O91" s="132" t="s">
        <v>24</v>
      </c>
      <c r="P91" s="132" t="s">
        <v>24</v>
      </c>
      <c r="Q91" s="132" t="s">
        <v>24</v>
      </c>
      <c r="R91" s="132" t="s">
        <v>24</v>
      </c>
      <c r="S91" s="132" t="s">
        <v>24</v>
      </c>
      <c r="T91" s="132" t="s">
        <v>24</v>
      </c>
      <c r="U91" s="132" t="s">
        <v>24</v>
      </c>
      <c r="V91" s="132" t="s">
        <v>24</v>
      </c>
      <c r="W91" s="132" t="s">
        <v>24</v>
      </c>
      <c r="X91" s="132" t="s">
        <v>24</v>
      </c>
      <c r="Y91" s="132" t="s">
        <v>24</v>
      </c>
      <c r="Z91" s="132" t="s">
        <v>24</v>
      </c>
      <c r="AA91" s="132" t="s">
        <v>24</v>
      </c>
      <c r="AB91" s="132">
        <f t="shared" si="48"/>
        <v>0</v>
      </c>
      <c r="AC91" s="132">
        <f t="shared" si="49"/>
        <v>0</v>
      </c>
      <c r="AD91" s="132">
        <f t="shared" si="50"/>
        <v>0</v>
      </c>
      <c r="AE91" s="132">
        <f t="shared" si="51"/>
        <v>0</v>
      </c>
      <c r="AF91" s="132">
        <f t="shared" si="52"/>
        <v>0</v>
      </c>
      <c r="AG91" s="132">
        <f t="shared" si="53"/>
        <v>0</v>
      </c>
    </row>
    <row r="92" spans="1:33" ht="138" customHeight="1" x14ac:dyDescent="0.25">
      <c r="A92" s="194" t="s">
        <v>148</v>
      </c>
      <c r="B92" s="195" t="s">
        <v>171</v>
      </c>
      <c r="C92" s="194" t="s">
        <v>172</v>
      </c>
      <c r="D92" s="170" t="s">
        <v>24</v>
      </c>
      <c r="E92" s="170" t="s">
        <v>24</v>
      </c>
      <c r="F92" s="170" t="s">
        <v>24</v>
      </c>
      <c r="G92" s="170" t="s">
        <v>24</v>
      </c>
      <c r="H92" s="170" t="s">
        <v>24</v>
      </c>
      <c r="I92" s="170" t="s">
        <v>24</v>
      </c>
      <c r="J92" s="170" t="s">
        <v>24</v>
      </c>
      <c r="K92" s="170" t="s">
        <v>24</v>
      </c>
      <c r="L92" s="170" t="s">
        <v>24</v>
      </c>
      <c r="M92" s="170" t="s">
        <v>24</v>
      </c>
      <c r="N92" s="170" t="s">
        <v>24</v>
      </c>
      <c r="O92" s="170" t="s">
        <v>24</v>
      </c>
      <c r="P92" s="170" t="s">
        <v>24</v>
      </c>
      <c r="Q92" s="170" t="s">
        <v>24</v>
      </c>
      <c r="R92" s="170" t="s">
        <v>24</v>
      </c>
      <c r="S92" s="170" t="s">
        <v>24</v>
      </c>
      <c r="T92" s="170" t="s">
        <v>24</v>
      </c>
      <c r="U92" s="170" t="s">
        <v>24</v>
      </c>
      <c r="V92" s="170" t="s">
        <v>24</v>
      </c>
      <c r="W92" s="170" t="s">
        <v>24</v>
      </c>
      <c r="X92" s="170" t="s">
        <v>24</v>
      </c>
      <c r="Y92" s="170" t="s">
        <v>24</v>
      </c>
      <c r="Z92" s="170" t="s">
        <v>24</v>
      </c>
      <c r="AA92" s="170" t="s">
        <v>24</v>
      </c>
      <c r="AB92" s="170">
        <f t="shared" ref="AB92" si="54">SUM(D92,J92,P92,V92)</f>
        <v>0</v>
      </c>
      <c r="AC92" s="170">
        <f t="shared" ref="AC92" si="55">SUM(E92,K92,Q92,W92)</f>
        <v>0</v>
      </c>
      <c r="AD92" s="170">
        <f t="shared" ref="AD92" si="56">SUM(F92,L92,R92,X92)</f>
        <v>0</v>
      </c>
      <c r="AE92" s="170">
        <f t="shared" ref="AE92" si="57">SUM(G92,M92,S92,Y92)</f>
        <v>0</v>
      </c>
      <c r="AF92" s="170">
        <f t="shared" ref="AF92" si="58">SUM(H92,N92,T92,Z92)</f>
        <v>0</v>
      </c>
      <c r="AG92" s="170">
        <f t="shared" ref="AG92" si="59">SUM(I92,O92,U92,AA92)</f>
        <v>0</v>
      </c>
    </row>
    <row r="93" spans="1:33" x14ac:dyDescent="0.25">
      <c r="A93" s="194" t="s">
        <v>149</v>
      </c>
      <c r="B93" s="195" t="s">
        <v>173</v>
      </c>
      <c r="C93" s="194" t="s">
        <v>174</v>
      </c>
      <c r="D93" s="170" t="s">
        <v>24</v>
      </c>
      <c r="E93" s="170" t="s">
        <v>24</v>
      </c>
      <c r="F93" s="170" t="s">
        <v>24</v>
      </c>
      <c r="G93" s="170" t="s">
        <v>24</v>
      </c>
      <c r="H93" s="170" t="s">
        <v>24</v>
      </c>
      <c r="I93" s="170" t="s">
        <v>24</v>
      </c>
      <c r="J93" s="170" t="s">
        <v>24</v>
      </c>
      <c r="K93" s="170" t="s">
        <v>24</v>
      </c>
      <c r="L93" s="170" t="s">
        <v>24</v>
      </c>
      <c r="M93" s="170" t="s">
        <v>24</v>
      </c>
      <c r="N93" s="170" t="s">
        <v>24</v>
      </c>
      <c r="O93" s="170" t="s">
        <v>24</v>
      </c>
      <c r="P93" s="170" t="s">
        <v>24</v>
      </c>
      <c r="Q93" s="170" t="s">
        <v>24</v>
      </c>
      <c r="R93" s="170" t="s">
        <v>24</v>
      </c>
      <c r="S93" s="170" t="s">
        <v>24</v>
      </c>
      <c r="T93" s="170" t="s">
        <v>24</v>
      </c>
      <c r="U93" s="170" t="s">
        <v>24</v>
      </c>
      <c r="V93" s="170" t="s">
        <v>24</v>
      </c>
      <c r="W93" s="170" t="s">
        <v>24</v>
      </c>
      <c r="X93" s="170" t="s">
        <v>24</v>
      </c>
      <c r="Y93" s="170" t="s">
        <v>24</v>
      </c>
      <c r="Z93" s="170" t="s">
        <v>24</v>
      </c>
      <c r="AA93" s="170" t="s">
        <v>24</v>
      </c>
      <c r="AB93" s="170">
        <f t="shared" ref="AB93:AB97" si="60">SUM(D93,J93,P93,V93)</f>
        <v>0</v>
      </c>
      <c r="AC93" s="170">
        <f t="shared" ref="AC93:AC97" si="61">SUM(E93,K93,Q93,W93)</f>
        <v>0</v>
      </c>
      <c r="AD93" s="170">
        <f t="shared" ref="AD93:AD97" si="62">SUM(F93,L93,R93,X93)</f>
        <v>0</v>
      </c>
      <c r="AE93" s="170">
        <f t="shared" ref="AE93:AE97" si="63">SUM(G93,M93,S93,Y93)</f>
        <v>0</v>
      </c>
      <c r="AF93" s="170">
        <f t="shared" ref="AF93:AF97" si="64">SUM(H93,N93,T93,Z93)</f>
        <v>0</v>
      </c>
      <c r="AG93" s="170">
        <f t="shared" ref="AG93:AG97" si="65">SUM(I93,O93,U93,AA93)</f>
        <v>0</v>
      </c>
    </row>
    <row r="94" spans="1:33" x14ac:dyDescent="0.25">
      <c r="A94" s="194" t="s">
        <v>150</v>
      </c>
      <c r="B94" s="195" t="s">
        <v>472</v>
      </c>
      <c r="C94" s="194" t="s">
        <v>481</v>
      </c>
      <c r="D94" s="170" t="s">
        <v>24</v>
      </c>
      <c r="E94" s="170" t="s">
        <v>24</v>
      </c>
      <c r="F94" s="170" t="s">
        <v>24</v>
      </c>
      <c r="G94" s="170" t="s">
        <v>24</v>
      </c>
      <c r="H94" s="170" t="s">
        <v>24</v>
      </c>
      <c r="I94" s="170" t="s">
        <v>24</v>
      </c>
      <c r="J94" s="170" t="s">
        <v>24</v>
      </c>
      <c r="K94" s="170" t="s">
        <v>24</v>
      </c>
      <c r="L94" s="170" t="s">
        <v>24</v>
      </c>
      <c r="M94" s="170" t="s">
        <v>24</v>
      </c>
      <c r="N94" s="170" t="s">
        <v>24</v>
      </c>
      <c r="O94" s="170" t="s">
        <v>24</v>
      </c>
      <c r="P94" s="170" t="s">
        <v>24</v>
      </c>
      <c r="Q94" s="170" t="s">
        <v>24</v>
      </c>
      <c r="R94" s="170" t="s">
        <v>24</v>
      </c>
      <c r="S94" s="170" t="s">
        <v>24</v>
      </c>
      <c r="T94" s="170" t="s">
        <v>24</v>
      </c>
      <c r="U94" s="170" t="s">
        <v>24</v>
      </c>
      <c r="V94" s="170" t="s">
        <v>24</v>
      </c>
      <c r="W94" s="170" t="s">
        <v>24</v>
      </c>
      <c r="X94" s="170" t="s">
        <v>24</v>
      </c>
      <c r="Y94" s="170" t="s">
        <v>24</v>
      </c>
      <c r="Z94" s="170" t="s">
        <v>24</v>
      </c>
      <c r="AA94" s="170" t="s">
        <v>24</v>
      </c>
      <c r="AB94" s="170">
        <f t="shared" si="60"/>
        <v>0</v>
      </c>
      <c r="AC94" s="170">
        <f t="shared" si="61"/>
        <v>0</v>
      </c>
      <c r="AD94" s="170">
        <f t="shared" si="62"/>
        <v>0</v>
      </c>
      <c r="AE94" s="170">
        <f t="shared" si="63"/>
        <v>0</v>
      </c>
      <c r="AF94" s="170">
        <f t="shared" si="64"/>
        <v>0</v>
      </c>
      <c r="AG94" s="170">
        <f t="shared" si="65"/>
        <v>0</v>
      </c>
    </row>
    <row r="95" spans="1:33" x14ac:dyDescent="0.25">
      <c r="A95" s="194" t="s">
        <v>151</v>
      </c>
      <c r="B95" s="195" t="s">
        <v>500</v>
      </c>
      <c r="C95" s="194" t="s">
        <v>501</v>
      </c>
      <c r="D95" s="170" t="s">
        <v>24</v>
      </c>
      <c r="E95" s="170" t="s">
        <v>24</v>
      </c>
      <c r="F95" s="170" t="s">
        <v>24</v>
      </c>
      <c r="G95" s="170" t="s">
        <v>24</v>
      </c>
      <c r="H95" s="170" t="s">
        <v>24</v>
      </c>
      <c r="I95" s="170" t="s">
        <v>24</v>
      </c>
      <c r="J95" s="170" t="s">
        <v>24</v>
      </c>
      <c r="K95" s="170" t="s">
        <v>24</v>
      </c>
      <c r="L95" s="170" t="s">
        <v>24</v>
      </c>
      <c r="M95" s="170" t="s">
        <v>24</v>
      </c>
      <c r="N95" s="170" t="s">
        <v>24</v>
      </c>
      <c r="O95" s="170" t="s">
        <v>24</v>
      </c>
      <c r="P95" s="170" t="s">
        <v>24</v>
      </c>
      <c r="Q95" s="170" t="s">
        <v>24</v>
      </c>
      <c r="R95" s="170" t="s">
        <v>24</v>
      </c>
      <c r="S95" s="170" t="s">
        <v>24</v>
      </c>
      <c r="T95" s="170" t="s">
        <v>24</v>
      </c>
      <c r="U95" s="170" t="s">
        <v>24</v>
      </c>
      <c r="V95" s="170" t="s">
        <v>24</v>
      </c>
      <c r="W95" s="170" t="s">
        <v>24</v>
      </c>
      <c r="X95" s="170" t="s">
        <v>24</v>
      </c>
      <c r="Y95" s="170" t="s">
        <v>24</v>
      </c>
      <c r="Z95" s="170" t="s">
        <v>24</v>
      </c>
      <c r="AA95" s="170" t="s">
        <v>24</v>
      </c>
      <c r="AB95" s="170">
        <f t="shared" si="60"/>
        <v>0</v>
      </c>
      <c r="AC95" s="170">
        <f t="shared" si="61"/>
        <v>0</v>
      </c>
      <c r="AD95" s="170">
        <f t="shared" si="62"/>
        <v>0</v>
      </c>
      <c r="AE95" s="170">
        <f t="shared" si="63"/>
        <v>0</v>
      </c>
      <c r="AF95" s="170">
        <f t="shared" si="64"/>
        <v>0</v>
      </c>
      <c r="AG95" s="170">
        <f t="shared" si="65"/>
        <v>0</v>
      </c>
    </row>
    <row r="96" spans="1:33" ht="78.75" x14ac:dyDescent="0.25">
      <c r="A96" s="194" t="s">
        <v>152</v>
      </c>
      <c r="B96" s="195" t="s">
        <v>502</v>
      </c>
      <c r="C96" s="194" t="s">
        <v>503</v>
      </c>
      <c r="D96" s="170" t="s">
        <v>24</v>
      </c>
      <c r="E96" s="170" t="s">
        <v>24</v>
      </c>
      <c r="F96" s="170" t="s">
        <v>24</v>
      </c>
      <c r="G96" s="170" t="s">
        <v>24</v>
      </c>
      <c r="H96" s="170" t="s">
        <v>24</v>
      </c>
      <c r="I96" s="170" t="s">
        <v>24</v>
      </c>
      <c r="J96" s="170" t="s">
        <v>24</v>
      </c>
      <c r="K96" s="170" t="s">
        <v>24</v>
      </c>
      <c r="L96" s="170" t="s">
        <v>24</v>
      </c>
      <c r="M96" s="170" t="s">
        <v>24</v>
      </c>
      <c r="N96" s="170" t="s">
        <v>24</v>
      </c>
      <c r="O96" s="170" t="s">
        <v>24</v>
      </c>
      <c r="P96" s="170" t="s">
        <v>24</v>
      </c>
      <c r="Q96" s="170" t="s">
        <v>24</v>
      </c>
      <c r="R96" s="170" t="s">
        <v>24</v>
      </c>
      <c r="S96" s="170" t="s">
        <v>24</v>
      </c>
      <c r="T96" s="170" t="s">
        <v>24</v>
      </c>
      <c r="U96" s="170" t="s">
        <v>24</v>
      </c>
      <c r="V96" s="170" t="s">
        <v>24</v>
      </c>
      <c r="W96" s="170" t="s">
        <v>24</v>
      </c>
      <c r="X96" s="170" t="s">
        <v>24</v>
      </c>
      <c r="Y96" s="170" t="s">
        <v>24</v>
      </c>
      <c r="Z96" s="170" t="s">
        <v>24</v>
      </c>
      <c r="AA96" s="170" t="s">
        <v>24</v>
      </c>
      <c r="AB96" s="170">
        <f t="shared" si="60"/>
        <v>0</v>
      </c>
      <c r="AC96" s="170">
        <f t="shared" si="61"/>
        <v>0</v>
      </c>
      <c r="AD96" s="170">
        <f t="shared" si="62"/>
        <v>0</v>
      </c>
      <c r="AE96" s="170">
        <f t="shared" si="63"/>
        <v>0</v>
      </c>
      <c r="AF96" s="170">
        <f t="shared" si="64"/>
        <v>0</v>
      </c>
      <c r="AG96" s="170">
        <f t="shared" si="65"/>
        <v>0</v>
      </c>
    </row>
    <row r="97" spans="1:33" ht="31.5" x14ac:dyDescent="0.25">
      <c r="A97" s="194" t="s">
        <v>153</v>
      </c>
      <c r="B97" s="195" t="s">
        <v>504</v>
      </c>
      <c r="C97" s="194" t="s">
        <v>505</v>
      </c>
      <c r="D97" s="170" t="s">
        <v>24</v>
      </c>
      <c r="E97" s="170" t="s">
        <v>24</v>
      </c>
      <c r="F97" s="170" t="s">
        <v>24</v>
      </c>
      <c r="G97" s="170" t="s">
        <v>24</v>
      </c>
      <c r="H97" s="170" t="s">
        <v>24</v>
      </c>
      <c r="I97" s="170" t="s">
        <v>24</v>
      </c>
      <c r="J97" s="170" t="s">
        <v>24</v>
      </c>
      <c r="K97" s="170" t="s">
        <v>24</v>
      </c>
      <c r="L97" s="170" t="s">
        <v>24</v>
      </c>
      <c r="M97" s="170" t="s">
        <v>24</v>
      </c>
      <c r="N97" s="170" t="s">
        <v>24</v>
      </c>
      <c r="O97" s="170" t="s">
        <v>24</v>
      </c>
      <c r="P97" s="170" t="s">
        <v>24</v>
      </c>
      <c r="Q97" s="170" t="s">
        <v>24</v>
      </c>
      <c r="R97" s="170" t="s">
        <v>24</v>
      </c>
      <c r="S97" s="170" t="s">
        <v>24</v>
      </c>
      <c r="T97" s="170" t="s">
        <v>24</v>
      </c>
      <c r="U97" s="170" t="s">
        <v>24</v>
      </c>
      <c r="V97" s="170" t="s">
        <v>24</v>
      </c>
      <c r="W97" s="170" t="s">
        <v>24</v>
      </c>
      <c r="X97" s="170" t="s">
        <v>24</v>
      </c>
      <c r="Y97" s="170" t="s">
        <v>24</v>
      </c>
      <c r="Z97" s="170" t="s">
        <v>24</v>
      </c>
      <c r="AA97" s="170" t="s">
        <v>24</v>
      </c>
      <c r="AB97" s="170">
        <f t="shared" si="60"/>
        <v>0</v>
      </c>
      <c r="AC97" s="170">
        <f t="shared" si="61"/>
        <v>0</v>
      </c>
      <c r="AD97" s="170">
        <f t="shared" si="62"/>
        <v>0</v>
      </c>
      <c r="AE97" s="170">
        <f t="shared" si="63"/>
        <v>0</v>
      </c>
      <c r="AF97" s="170">
        <f t="shared" si="64"/>
        <v>0</v>
      </c>
      <c r="AG97" s="170">
        <f t="shared" si="65"/>
        <v>0</v>
      </c>
    </row>
    <row r="98" spans="1:33" ht="31.5" x14ac:dyDescent="0.25">
      <c r="A98" s="11" t="s">
        <v>154</v>
      </c>
      <c r="B98" s="12" t="s">
        <v>155</v>
      </c>
      <c r="C98" s="13" t="s">
        <v>23</v>
      </c>
      <c r="D98" s="132" t="s">
        <v>24</v>
      </c>
      <c r="E98" s="132" t="s">
        <v>24</v>
      </c>
      <c r="F98" s="132" t="s">
        <v>24</v>
      </c>
      <c r="G98" s="132" t="s">
        <v>24</v>
      </c>
      <c r="H98" s="132" t="s">
        <v>24</v>
      </c>
      <c r="I98" s="132" t="s">
        <v>24</v>
      </c>
      <c r="J98" s="132" t="s">
        <v>24</v>
      </c>
      <c r="K98" s="132" t="s">
        <v>24</v>
      </c>
      <c r="L98" s="132" t="s">
        <v>24</v>
      </c>
      <c r="M98" s="132" t="s">
        <v>24</v>
      </c>
      <c r="N98" s="132" t="s">
        <v>24</v>
      </c>
      <c r="O98" s="132" t="s">
        <v>24</v>
      </c>
      <c r="P98" s="132" t="s">
        <v>24</v>
      </c>
      <c r="Q98" s="132" t="s">
        <v>24</v>
      </c>
      <c r="R98" s="132" t="s">
        <v>24</v>
      </c>
      <c r="S98" s="132" t="s">
        <v>24</v>
      </c>
      <c r="T98" s="132" t="s">
        <v>24</v>
      </c>
      <c r="U98" s="132" t="s">
        <v>24</v>
      </c>
      <c r="V98" s="132" t="s">
        <v>24</v>
      </c>
      <c r="W98" s="132" t="s">
        <v>24</v>
      </c>
      <c r="X98" s="132" t="s">
        <v>24</v>
      </c>
      <c r="Y98" s="132" t="s">
        <v>24</v>
      </c>
      <c r="Z98" s="132" t="s">
        <v>24</v>
      </c>
      <c r="AA98" s="132" t="s">
        <v>24</v>
      </c>
      <c r="AB98" s="132">
        <f t="shared" si="48"/>
        <v>0</v>
      </c>
      <c r="AC98" s="132">
        <f t="shared" si="49"/>
        <v>0</v>
      </c>
      <c r="AD98" s="132">
        <f t="shared" si="50"/>
        <v>0</v>
      </c>
      <c r="AE98" s="132">
        <f t="shared" si="51"/>
        <v>0</v>
      </c>
      <c r="AF98" s="132">
        <f t="shared" si="52"/>
        <v>0</v>
      </c>
      <c r="AG98" s="132">
        <f t="shared" si="53"/>
        <v>0</v>
      </c>
    </row>
    <row r="99" spans="1:33" ht="63" x14ac:dyDescent="0.25">
      <c r="A99" s="196" t="s">
        <v>156</v>
      </c>
      <c r="B99" s="199" t="s">
        <v>175</v>
      </c>
      <c r="C99" s="196" t="s">
        <v>176</v>
      </c>
      <c r="D99" s="170" t="str">
        <f>VLOOKUP($C99,[2]Лист1!$C$20:$BL$112,20,0)</f>
        <v>нд</v>
      </c>
      <c r="E99" s="170" t="str">
        <f>VLOOKUP($C99,[2]Лист1!$C$20:$BL$112,21,0)</f>
        <v>нд</v>
      </c>
      <c r="F99" s="170" t="str">
        <f>VLOOKUP($C99,[2]Лист1!$C$20:$BL$112,22,0)</f>
        <v>нд</v>
      </c>
      <c r="G99" s="170" t="str">
        <f>VLOOKUP($C99,[2]Лист1!$C$20:$BL$112,23,0)</f>
        <v>нд</v>
      </c>
      <c r="H99" s="170" t="str">
        <f>VLOOKUP($C99,[2]Лист1!$C$20:$BL$112,24,0)</f>
        <v>нд</v>
      </c>
      <c r="I99" s="170" t="str">
        <f>VLOOKUP($C99,[2]Лист1!$C$20:$BL$112,25,0)</f>
        <v>нд</v>
      </c>
      <c r="J99" s="170" t="str">
        <f>VLOOKUP($C99,[2]Лист1!$C$20:$BL$112,32,0)</f>
        <v>нд</v>
      </c>
      <c r="K99" s="170" t="str">
        <f>VLOOKUP($C99,[2]Лист1!$C$20:$BL$112,33,0)</f>
        <v>нд</v>
      </c>
      <c r="L99" s="170" t="str">
        <f>VLOOKUP($C99,[2]Лист1!$C$20:$BL$112,34,0)</f>
        <v>нд</v>
      </c>
      <c r="M99" s="170" t="str">
        <f>VLOOKUP($C99,[2]Лист1!$C$20:$BL$112,35,0)</f>
        <v>нд</v>
      </c>
      <c r="N99" s="170" t="str">
        <f>VLOOKUP($C99,[2]Лист1!$C$20:$BL$112,36,0)</f>
        <v>нд</v>
      </c>
      <c r="O99" s="170" t="str">
        <f>VLOOKUP($C99,[2]Лист1!$C$20:$BL$112,37,0)</f>
        <v>нд</v>
      </c>
      <c r="P99" s="170" t="str">
        <f>VLOOKUP($C99,[2]Лист1!$C$20:$BL$112,44,0)</f>
        <v>нд</v>
      </c>
      <c r="Q99" s="170" t="str">
        <f>VLOOKUP($C99,[2]Лист1!$C$20:$BL$112,45,0)</f>
        <v>нд</v>
      </c>
      <c r="R99" s="170" t="str">
        <f>VLOOKUP($C99,[2]Лист1!$C$20:$BL$112,46,0)</f>
        <v>нд</v>
      </c>
      <c r="S99" s="170" t="str">
        <f>VLOOKUP($C99,[2]Лист1!$C$20:$BL$112,47,0)</f>
        <v>нд</v>
      </c>
      <c r="T99" s="170" t="str">
        <f>VLOOKUP($C99,[2]Лист1!$C$20:$BL$112,48,0)</f>
        <v>нд</v>
      </c>
      <c r="U99" s="170" t="str">
        <f>VLOOKUP($C99,[2]Лист1!$C$20:$BL$112,49,0)</f>
        <v>нд</v>
      </c>
      <c r="V99" s="170" t="str">
        <f>VLOOKUP($C99,[2]Лист1!$C$20:$BL$112,56,0)</f>
        <v>нд</v>
      </c>
      <c r="W99" s="170" t="str">
        <f>VLOOKUP($C99,[2]Лист1!$C$20:$BL$112,57,0)</f>
        <v>нд</v>
      </c>
      <c r="X99" s="170" t="str">
        <f>VLOOKUP($C99,[2]Лист1!$C$20:$BL$112,58,0)</f>
        <v>нд</v>
      </c>
      <c r="Y99" s="170" t="str">
        <f>VLOOKUP($C99,[2]Лист1!$C$20:$BL$112,59,0)</f>
        <v>нд</v>
      </c>
      <c r="Z99" s="170" t="str">
        <f>VLOOKUP($C99,[2]Лист1!$C$20:$BL$112,60,0)</f>
        <v>нд</v>
      </c>
      <c r="AA99" s="170" t="str">
        <f>VLOOKUP($C99,[2]Лист1!$C$20:$BL$112,61,0)</f>
        <v>нд</v>
      </c>
      <c r="AB99" s="170">
        <f t="shared" si="48"/>
        <v>0</v>
      </c>
      <c r="AC99" s="170">
        <f t="shared" si="49"/>
        <v>0</v>
      </c>
      <c r="AD99" s="170">
        <f t="shared" si="50"/>
        <v>0</v>
      </c>
      <c r="AE99" s="170">
        <f t="shared" si="51"/>
        <v>0</v>
      </c>
      <c r="AF99" s="170">
        <f t="shared" si="52"/>
        <v>0</v>
      </c>
      <c r="AG99" s="170">
        <f t="shared" si="53"/>
        <v>0</v>
      </c>
    </row>
    <row r="100" spans="1:33" ht="63" x14ac:dyDescent="0.25">
      <c r="A100" s="196" t="s">
        <v>157</v>
      </c>
      <c r="B100" s="199" t="s">
        <v>452</v>
      </c>
      <c r="C100" s="196" t="s">
        <v>453</v>
      </c>
      <c r="D100" s="170" t="str">
        <f>VLOOKUP($C100,[2]Лист1!$C$20:$BL$112,20,0)</f>
        <v>нд</v>
      </c>
      <c r="E100" s="170" t="str">
        <f>VLOOKUP($C100,[2]Лист1!$C$20:$BL$112,21,0)</f>
        <v>нд</v>
      </c>
      <c r="F100" s="170" t="str">
        <f>VLOOKUP($C100,[2]Лист1!$C$20:$BL$112,22,0)</f>
        <v>нд</v>
      </c>
      <c r="G100" s="170" t="str">
        <f>VLOOKUP($C100,[2]Лист1!$C$20:$BL$112,23,0)</f>
        <v>нд</v>
      </c>
      <c r="H100" s="170" t="str">
        <f>VLOOKUP($C100,[2]Лист1!$C$20:$BL$112,24,0)</f>
        <v>нд</v>
      </c>
      <c r="I100" s="170" t="str">
        <f>VLOOKUP($C100,[2]Лист1!$C$20:$BL$112,25,0)</f>
        <v>нд</v>
      </c>
      <c r="J100" s="170" t="str">
        <f>VLOOKUP($C100,[2]Лист1!$C$20:$BL$112,32,0)</f>
        <v>нд</v>
      </c>
      <c r="K100" s="170" t="str">
        <f>VLOOKUP($C100,[2]Лист1!$C$20:$BL$112,33,0)</f>
        <v>нд</v>
      </c>
      <c r="L100" s="170" t="str">
        <f>VLOOKUP($C100,[2]Лист1!$C$20:$BL$112,34,0)</f>
        <v>нд</v>
      </c>
      <c r="M100" s="170" t="str">
        <f>VLOOKUP($C100,[2]Лист1!$C$20:$BL$112,35,0)</f>
        <v>нд</v>
      </c>
      <c r="N100" s="170" t="str">
        <f>VLOOKUP($C100,[2]Лист1!$C$20:$BL$112,36,0)</f>
        <v>нд</v>
      </c>
      <c r="O100" s="170" t="str">
        <f>VLOOKUP($C100,[2]Лист1!$C$20:$BL$112,37,0)</f>
        <v>нд</v>
      </c>
      <c r="P100" s="170" t="str">
        <f>VLOOKUP($C100,[2]Лист1!$C$20:$BL$112,44,0)</f>
        <v>нд</v>
      </c>
      <c r="Q100" s="170" t="str">
        <f>VLOOKUP($C100,[2]Лист1!$C$20:$BL$112,45,0)</f>
        <v>нд</v>
      </c>
      <c r="R100" s="170" t="str">
        <f>VLOOKUP($C100,[2]Лист1!$C$20:$BL$112,46,0)</f>
        <v>нд</v>
      </c>
      <c r="S100" s="170" t="str">
        <f>VLOOKUP($C100,[2]Лист1!$C$20:$BL$112,47,0)</f>
        <v>нд</v>
      </c>
      <c r="T100" s="170" t="str">
        <f>VLOOKUP($C100,[2]Лист1!$C$20:$BL$112,48,0)</f>
        <v>нд</v>
      </c>
      <c r="U100" s="170" t="str">
        <f>VLOOKUP($C100,[2]Лист1!$C$20:$BL$112,49,0)</f>
        <v>нд</v>
      </c>
      <c r="V100" s="170" t="str">
        <f>VLOOKUP($C100,[2]Лист1!$C$20:$BL$112,56,0)</f>
        <v>нд</v>
      </c>
      <c r="W100" s="170" t="str">
        <f>VLOOKUP($C100,[2]Лист1!$C$20:$BL$112,57,0)</f>
        <v>нд</v>
      </c>
      <c r="X100" s="170" t="str">
        <f>VLOOKUP($C100,[2]Лист1!$C$20:$BL$112,58,0)</f>
        <v>нд</v>
      </c>
      <c r="Y100" s="170" t="str">
        <f>VLOOKUP($C100,[2]Лист1!$C$20:$BL$112,59,0)</f>
        <v>нд</v>
      </c>
      <c r="Z100" s="170" t="str">
        <f>VLOOKUP($C100,[2]Лист1!$C$20:$BL$112,60,0)</f>
        <v>нд</v>
      </c>
      <c r="AA100" s="170" t="str">
        <f>VLOOKUP($C100,[2]Лист1!$C$20:$BL$112,61,0)</f>
        <v>нд</v>
      </c>
      <c r="AB100" s="170">
        <f t="shared" si="48"/>
        <v>0</v>
      </c>
      <c r="AC100" s="170">
        <f t="shared" si="49"/>
        <v>0</v>
      </c>
      <c r="AD100" s="170">
        <f t="shared" si="50"/>
        <v>0</v>
      </c>
      <c r="AE100" s="170">
        <f t="shared" si="51"/>
        <v>0</v>
      </c>
      <c r="AF100" s="170">
        <f t="shared" si="52"/>
        <v>0</v>
      </c>
      <c r="AG100" s="170">
        <f t="shared" si="53"/>
        <v>0</v>
      </c>
    </row>
    <row r="101" spans="1:33" ht="47.25" x14ac:dyDescent="0.25">
      <c r="A101" s="8" t="s">
        <v>158</v>
      </c>
      <c r="B101" s="125" t="s">
        <v>159</v>
      </c>
      <c r="C101" s="7" t="s">
        <v>23</v>
      </c>
      <c r="D101" s="132" t="s">
        <v>24</v>
      </c>
      <c r="E101" s="132" t="s">
        <v>24</v>
      </c>
      <c r="F101" s="132" t="s">
        <v>24</v>
      </c>
      <c r="G101" s="132" t="s">
        <v>24</v>
      </c>
      <c r="H101" s="132" t="s">
        <v>24</v>
      </c>
      <c r="I101" s="132" t="s">
        <v>24</v>
      </c>
      <c r="J101" s="132" t="s">
        <v>24</v>
      </c>
      <c r="K101" s="132" t="s">
        <v>24</v>
      </c>
      <c r="L101" s="132" t="s">
        <v>24</v>
      </c>
      <c r="M101" s="132" t="s">
        <v>24</v>
      </c>
      <c r="N101" s="132" t="s">
        <v>24</v>
      </c>
      <c r="O101" s="132" t="s">
        <v>24</v>
      </c>
      <c r="P101" s="132" t="s">
        <v>24</v>
      </c>
      <c r="Q101" s="132" t="s">
        <v>24</v>
      </c>
      <c r="R101" s="132" t="s">
        <v>24</v>
      </c>
      <c r="S101" s="132" t="s">
        <v>24</v>
      </c>
      <c r="T101" s="132" t="s">
        <v>24</v>
      </c>
      <c r="U101" s="132" t="s">
        <v>24</v>
      </c>
      <c r="V101" s="132" t="s">
        <v>24</v>
      </c>
      <c r="W101" s="132" t="s">
        <v>24</v>
      </c>
      <c r="X101" s="132" t="s">
        <v>24</v>
      </c>
      <c r="Y101" s="132" t="s">
        <v>24</v>
      </c>
      <c r="Z101" s="132" t="s">
        <v>24</v>
      </c>
      <c r="AA101" s="132" t="s">
        <v>24</v>
      </c>
      <c r="AB101" s="132">
        <f t="shared" si="48"/>
        <v>0</v>
      </c>
      <c r="AC101" s="132">
        <f t="shared" si="49"/>
        <v>0</v>
      </c>
      <c r="AD101" s="132">
        <f t="shared" si="50"/>
        <v>0</v>
      </c>
      <c r="AE101" s="132">
        <f t="shared" si="51"/>
        <v>0</v>
      </c>
      <c r="AF101" s="132">
        <f t="shared" si="52"/>
        <v>0</v>
      </c>
      <c r="AG101" s="132">
        <f t="shared" si="53"/>
        <v>0</v>
      </c>
    </row>
    <row r="102" spans="1:33" ht="31.5" x14ac:dyDescent="0.25">
      <c r="A102" s="194" t="s">
        <v>160</v>
      </c>
      <c r="B102" s="195" t="s">
        <v>454</v>
      </c>
      <c r="C102" s="218" t="s">
        <v>458</v>
      </c>
      <c r="D102" s="170" t="s">
        <v>24</v>
      </c>
      <c r="E102" s="170" t="s">
        <v>24</v>
      </c>
      <c r="F102" s="170" t="s">
        <v>24</v>
      </c>
      <c r="G102" s="170" t="s">
        <v>24</v>
      </c>
      <c r="H102" s="170" t="s">
        <v>24</v>
      </c>
      <c r="I102" s="170" t="s">
        <v>24</v>
      </c>
      <c r="J102" s="170" t="s">
        <v>24</v>
      </c>
      <c r="K102" s="170" t="s">
        <v>24</v>
      </c>
      <c r="L102" s="170" t="s">
        <v>24</v>
      </c>
      <c r="M102" s="170" t="s">
        <v>24</v>
      </c>
      <c r="N102" s="170" t="s">
        <v>24</v>
      </c>
      <c r="O102" s="170" t="s">
        <v>24</v>
      </c>
      <c r="P102" s="170" t="s">
        <v>24</v>
      </c>
      <c r="Q102" s="170" t="s">
        <v>24</v>
      </c>
      <c r="R102" s="170" t="s">
        <v>24</v>
      </c>
      <c r="S102" s="170" t="s">
        <v>24</v>
      </c>
      <c r="T102" s="170" t="s">
        <v>24</v>
      </c>
      <c r="U102" s="170" t="s">
        <v>24</v>
      </c>
      <c r="V102" s="170" t="s">
        <v>24</v>
      </c>
      <c r="W102" s="170" t="s">
        <v>24</v>
      </c>
      <c r="X102" s="170" t="s">
        <v>24</v>
      </c>
      <c r="Y102" s="170" t="s">
        <v>24</v>
      </c>
      <c r="Z102" s="170" t="s">
        <v>24</v>
      </c>
      <c r="AA102" s="170" t="s">
        <v>24</v>
      </c>
      <c r="AB102" s="170">
        <f t="shared" ref="AB102:AB112" si="66">SUM(D102,J102,P102,V102)</f>
        <v>0</v>
      </c>
      <c r="AC102" s="170">
        <f t="shared" ref="AC102:AC112" si="67">SUM(E102,K102,Q102,W102)</f>
        <v>0</v>
      </c>
      <c r="AD102" s="170">
        <f t="shared" ref="AD102:AD112" si="68">SUM(F102,L102,R102,X102)</f>
        <v>0</v>
      </c>
      <c r="AE102" s="170">
        <f t="shared" ref="AE102:AE112" si="69">SUM(G102,M102,S102,Y102)</f>
        <v>0</v>
      </c>
      <c r="AF102" s="170">
        <f t="shared" ref="AF102:AF112" si="70">SUM(H102,N102,T102,Z102)</f>
        <v>0</v>
      </c>
      <c r="AG102" s="170">
        <f t="shared" ref="AG102:AG112" si="71">SUM(I102,O102,U102,AA102)</f>
        <v>0</v>
      </c>
    </row>
    <row r="103" spans="1:33" ht="47.25" x14ac:dyDescent="0.25">
      <c r="A103" s="194" t="s">
        <v>161</v>
      </c>
      <c r="B103" s="195" t="s">
        <v>455</v>
      </c>
      <c r="C103" s="97" t="s">
        <v>459</v>
      </c>
      <c r="D103" s="170" t="s">
        <v>24</v>
      </c>
      <c r="E103" s="170" t="s">
        <v>24</v>
      </c>
      <c r="F103" s="170" t="s">
        <v>24</v>
      </c>
      <c r="G103" s="170" t="s">
        <v>24</v>
      </c>
      <c r="H103" s="170" t="s">
        <v>24</v>
      </c>
      <c r="I103" s="170" t="s">
        <v>24</v>
      </c>
      <c r="J103" s="170" t="s">
        <v>24</v>
      </c>
      <c r="K103" s="170" t="s">
        <v>24</v>
      </c>
      <c r="L103" s="170" t="s">
        <v>24</v>
      </c>
      <c r="M103" s="170" t="s">
        <v>24</v>
      </c>
      <c r="N103" s="170" t="s">
        <v>24</v>
      </c>
      <c r="O103" s="170" t="s">
        <v>24</v>
      </c>
      <c r="P103" s="170" t="s">
        <v>24</v>
      </c>
      <c r="Q103" s="170" t="s">
        <v>24</v>
      </c>
      <c r="R103" s="170" t="s">
        <v>24</v>
      </c>
      <c r="S103" s="170" t="s">
        <v>24</v>
      </c>
      <c r="T103" s="170" t="s">
        <v>24</v>
      </c>
      <c r="U103" s="170" t="s">
        <v>24</v>
      </c>
      <c r="V103" s="170" t="s">
        <v>24</v>
      </c>
      <c r="W103" s="170" t="s">
        <v>24</v>
      </c>
      <c r="X103" s="170" t="s">
        <v>24</v>
      </c>
      <c r="Y103" s="170" t="s">
        <v>24</v>
      </c>
      <c r="Z103" s="170" t="s">
        <v>24</v>
      </c>
      <c r="AA103" s="170" t="s">
        <v>24</v>
      </c>
      <c r="AB103" s="170">
        <f t="shared" si="66"/>
        <v>0</v>
      </c>
      <c r="AC103" s="170">
        <f t="shared" si="67"/>
        <v>0</v>
      </c>
      <c r="AD103" s="170">
        <f t="shared" si="68"/>
        <v>0</v>
      </c>
      <c r="AE103" s="170">
        <f t="shared" si="69"/>
        <v>0</v>
      </c>
      <c r="AF103" s="170">
        <f t="shared" si="70"/>
        <v>0</v>
      </c>
      <c r="AG103" s="170">
        <f t="shared" si="71"/>
        <v>0</v>
      </c>
    </row>
    <row r="104" spans="1:33" ht="47.25" x14ac:dyDescent="0.25">
      <c r="A104" s="194" t="s">
        <v>162</v>
      </c>
      <c r="B104" s="195" t="s">
        <v>177</v>
      </c>
      <c r="C104" s="194" t="s">
        <v>178</v>
      </c>
      <c r="D104" s="170" t="s">
        <v>24</v>
      </c>
      <c r="E104" s="170" t="s">
        <v>24</v>
      </c>
      <c r="F104" s="170" t="s">
        <v>24</v>
      </c>
      <c r="G104" s="170" t="s">
        <v>24</v>
      </c>
      <c r="H104" s="170" t="s">
        <v>24</v>
      </c>
      <c r="I104" s="170" t="s">
        <v>24</v>
      </c>
      <c r="J104" s="170" t="s">
        <v>24</v>
      </c>
      <c r="K104" s="170" t="s">
        <v>24</v>
      </c>
      <c r="L104" s="170" t="s">
        <v>24</v>
      </c>
      <c r="M104" s="170" t="s">
        <v>24</v>
      </c>
      <c r="N104" s="170" t="s">
        <v>24</v>
      </c>
      <c r="O104" s="170" t="s">
        <v>24</v>
      </c>
      <c r="P104" s="170" t="s">
        <v>24</v>
      </c>
      <c r="Q104" s="170" t="s">
        <v>24</v>
      </c>
      <c r="R104" s="170" t="s">
        <v>24</v>
      </c>
      <c r="S104" s="170" t="s">
        <v>24</v>
      </c>
      <c r="T104" s="170" t="s">
        <v>24</v>
      </c>
      <c r="U104" s="170" t="s">
        <v>24</v>
      </c>
      <c r="V104" s="170" t="s">
        <v>24</v>
      </c>
      <c r="W104" s="170" t="s">
        <v>24</v>
      </c>
      <c r="X104" s="170" t="s">
        <v>24</v>
      </c>
      <c r="Y104" s="170" t="s">
        <v>24</v>
      </c>
      <c r="Z104" s="170" t="s">
        <v>24</v>
      </c>
      <c r="AA104" s="170" t="s">
        <v>24</v>
      </c>
      <c r="AB104" s="170">
        <f t="shared" si="66"/>
        <v>0</v>
      </c>
      <c r="AC104" s="170">
        <f t="shared" si="67"/>
        <v>0</v>
      </c>
      <c r="AD104" s="170">
        <f t="shared" si="68"/>
        <v>0</v>
      </c>
      <c r="AE104" s="170">
        <f t="shared" si="69"/>
        <v>0</v>
      </c>
      <c r="AF104" s="170">
        <f t="shared" si="70"/>
        <v>0</v>
      </c>
      <c r="AG104" s="170">
        <f t="shared" si="71"/>
        <v>0</v>
      </c>
    </row>
    <row r="105" spans="1:33" ht="31.5" x14ac:dyDescent="0.25">
      <c r="A105" s="194" t="s">
        <v>456</v>
      </c>
      <c r="B105" s="195" t="s">
        <v>466</v>
      </c>
      <c r="C105" s="218" t="s">
        <v>469</v>
      </c>
      <c r="D105" s="170" t="s">
        <v>24</v>
      </c>
      <c r="E105" s="170" t="s">
        <v>24</v>
      </c>
      <c r="F105" s="170" t="s">
        <v>24</v>
      </c>
      <c r="G105" s="170" t="s">
        <v>24</v>
      </c>
      <c r="H105" s="170" t="s">
        <v>24</v>
      </c>
      <c r="I105" s="170" t="s">
        <v>24</v>
      </c>
      <c r="J105" s="170" t="s">
        <v>24</v>
      </c>
      <c r="K105" s="170" t="s">
        <v>24</v>
      </c>
      <c r="L105" s="170" t="s">
        <v>24</v>
      </c>
      <c r="M105" s="170" t="s">
        <v>24</v>
      </c>
      <c r="N105" s="170" t="s">
        <v>24</v>
      </c>
      <c r="O105" s="170" t="s">
        <v>24</v>
      </c>
      <c r="P105" s="170" t="s">
        <v>24</v>
      </c>
      <c r="Q105" s="170" t="s">
        <v>24</v>
      </c>
      <c r="R105" s="170" t="s">
        <v>24</v>
      </c>
      <c r="S105" s="170" t="s">
        <v>24</v>
      </c>
      <c r="T105" s="170" t="s">
        <v>24</v>
      </c>
      <c r="U105" s="170" t="s">
        <v>24</v>
      </c>
      <c r="V105" s="170" t="s">
        <v>24</v>
      </c>
      <c r="W105" s="170" t="s">
        <v>24</v>
      </c>
      <c r="X105" s="170" t="s">
        <v>24</v>
      </c>
      <c r="Y105" s="170" t="s">
        <v>24</v>
      </c>
      <c r="Z105" s="170" t="s">
        <v>24</v>
      </c>
      <c r="AA105" s="170" t="s">
        <v>24</v>
      </c>
      <c r="AB105" s="170">
        <f t="shared" si="66"/>
        <v>0</v>
      </c>
      <c r="AC105" s="170">
        <f t="shared" si="67"/>
        <v>0</v>
      </c>
      <c r="AD105" s="170">
        <f t="shared" si="68"/>
        <v>0</v>
      </c>
      <c r="AE105" s="170">
        <f t="shared" si="69"/>
        <v>0</v>
      </c>
      <c r="AF105" s="170">
        <f t="shared" si="70"/>
        <v>0</v>
      </c>
      <c r="AG105" s="170">
        <f t="shared" si="71"/>
        <v>0</v>
      </c>
    </row>
    <row r="106" spans="1:33" x14ac:dyDescent="0.25">
      <c r="A106" s="194" t="s">
        <v>457</v>
      </c>
      <c r="B106" s="195" t="s">
        <v>467</v>
      </c>
      <c r="C106" s="218" t="s">
        <v>470</v>
      </c>
      <c r="D106" s="170" t="s">
        <v>24</v>
      </c>
      <c r="E106" s="170" t="s">
        <v>24</v>
      </c>
      <c r="F106" s="170" t="s">
        <v>24</v>
      </c>
      <c r="G106" s="170" t="s">
        <v>24</v>
      </c>
      <c r="H106" s="170" t="s">
        <v>24</v>
      </c>
      <c r="I106" s="170" t="s">
        <v>24</v>
      </c>
      <c r="J106" s="170" t="s">
        <v>24</v>
      </c>
      <c r="K106" s="170" t="s">
        <v>24</v>
      </c>
      <c r="L106" s="170" t="s">
        <v>24</v>
      </c>
      <c r="M106" s="170" t="s">
        <v>24</v>
      </c>
      <c r="N106" s="170" t="s">
        <v>24</v>
      </c>
      <c r="O106" s="170" t="s">
        <v>24</v>
      </c>
      <c r="P106" s="170" t="s">
        <v>24</v>
      </c>
      <c r="Q106" s="170" t="s">
        <v>24</v>
      </c>
      <c r="R106" s="170" t="s">
        <v>24</v>
      </c>
      <c r="S106" s="170" t="s">
        <v>24</v>
      </c>
      <c r="T106" s="170" t="s">
        <v>24</v>
      </c>
      <c r="U106" s="170" t="s">
        <v>24</v>
      </c>
      <c r="V106" s="170" t="s">
        <v>24</v>
      </c>
      <c r="W106" s="170" t="s">
        <v>24</v>
      </c>
      <c r="X106" s="170" t="s">
        <v>24</v>
      </c>
      <c r="Y106" s="170" t="s">
        <v>24</v>
      </c>
      <c r="Z106" s="170" t="s">
        <v>24</v>
      </c>
      <c r="AA106" s="170" t="s">
        <v>24</v>
      </c>
      <c r="AB106" s="170">
        <f t="shared" si="66"/>
        <v>0</v>
      </c>
      <c r="AC106" s="170">
        <f t="shared" si="67"/>
        <v>0</v>
      </c>
      <c r="AD106" s="170">
        <f t="shared" si="68"/>
        <v>0</v>
      </c>
      <c r="AE106" s="170">
        <f t="shared" si="69"/>
        <v>0</v>
      </c>
      <c r="AF106" s="170">
        <f t="shared" si="70"/>
        <v>0</v>
      </c>
      <c r="AG106" s="170">
        <f t="shared" si="71"/>
        <v>0</v>
      </c>
    </row>
    <row r="107" spans="1:33" x14ac:dyDescent="0.25">
      <c r="A107" s="194" t="s">
        <v>464</v>
      </c>
      <c r="B107" s="195" t="s">
        <v>468</v>
      </c>
      <c r="C107" s="97" t="s">
        <v>471</v>
      </c>
      <c r="D107" s="170" t="s">
        <v>24</v>
      </c>
      <c r="E107" s="170" t="s">
        <v>24</v>
      </c>
      <c r="F107" s="170" t="s">
        <v>24</v>
      </c>
      <c r="G107" s="170" t="s">
        <v>24</v>
      </c>
      <c r="H107" s="170" t="s">
        <v>24</v>
      </c>
      <c r="I107" s="170" t="s">
        <v>24</v>
      </c>
      <c r="J107" s="170" t="s">
        <v>24</v>
      </c>
      <c r="K107" s="170" t="s">
        <v>24</v>
      </c>
      <c r="L107" s="170" t="s">
        <v>24</v>
      </c>
      <c r="M107" s="170" t="s">
        <v>24</v>
      </c>
      <c r="N107" s="170" t="s">
        <v>24</v>
      </c>
      <c r="O107" s="170" t="s">
        <v>24</v>
      </c>
      <c r="P107" s="170" t="s">
        <v>24</v>
      </c>
      <c r="Q107" s="170" t="s">
        <v>24</v>
      </c>
      <c r="R107" s="170" t="s">
        <v>24</v>
      </c>
      <c r="S107" s="170" t="s">
        <v>24</v>
      </c>
      <c r="T107" s="170" t="s">
        <v>24</v>
      </c>
      <c r="U107" s="170" t="s">
        <v>24</v>
      </c>
      <c r="V107" s="170" t="s">
        <v>24</v>
      </c>
      <c r="W107" s="170" t="s">
        <v>24</v>
      </c>
      <c r="X107" s="170" t="s">
        <v>24</v>
      </c>
      <c r="Y107" s="170" t="s">
        <v>24</v>
      </c>
      <c r="Z107" s="170" t="s">
        <v>24</v>
      </c>
      <c r="AA107" s="170" t="s">
        <v>24</v>
      </c>
      <c r="AB107" s="170">
        <f t="shared" si="66"/>
        <v>0</v>
      </c>
      <c r="AC107" s="170">
        <f t="shared" si="67"/>
        <v>0</v>
      </c>
      <c r="AD107" s="170">
        <f t="shared" si="68"/>
        <v>0</v>
      </c>
      <c r="AE107" s="170">
        <f t="shared" si="69"/>
        <v>0</v>
      </c>
      <c r="AF107" s="170">
        <f t="shared" si="70"/>
        <v>0</v>
      </c>
      <c r="AG107" s="170">
        <f t="shared" si="71"/>
        <v>0</v>
      </c>
    </row>
    <row r="108" spans="1:33" x14ac:dyDescent="0.25">
      <c r="A108" s="194" t="s">
        <v>465</v>
      </c>
      <c r="B108" s="195" t="s">
        <v>506</v>
      </c>
      <c r="C108" s="194" t="s">
        <v>507</v>
      </c>
      <c r="D108" s="170" t="s">
        <v>24</v>
      </c>
      <c r="E108" s="170" t="s">
        <v>24</v>
      </c>
      <c r="F108" s="170" t="s">
        <v>24</v>
      </c>
      <c r="G108" s="170" t="s">
        <v>24</v>
      </c>
      <c r="H108" s="170" t="s">
        <v>24</v>
      </c>
      <c r="I108" s="170" t="s">
        <v>24</v>
      </c>
      <c r="J108" s="170" t="s">
        <v>24</v>
      </c>
      <c r="K108" s="170" t="s">
        <v>24</v>
      </c>
      <c r="L108" s="170" t="s">
        <v>24</v>
      </c>
      <c r="M108" s="170" t="s">
        <v>24</v>
      </c>
      <c r="N108" s="170" t="s">
        <v>24</v>
      </c>
      <c r="O108" s="170" t="s">
        <v>24</v>
      </c>
      <c r="P108" s="170" t="s">
        <v>24</v>
      </c>
      <c r="Q108" s="170" t="s">
        <v>24</v>
      </c>
      <c r="R108" s="170" t="s">
        <v>24</v>
      </c>
      <c r="S108" s="170" t="s">
        <v>24</v>
      </c>
      <c r="T108" s="170" t="s">
        <v>24</v>
      </c>
      <c r="U108" s="170" t="s">
        <v>24</v>
      </c>
      <c r="V108" s="170" t="s">
        <v>24</v>
      </c>
      <c r="W108" s="170" t="s">
        <v>24</v>
      </c>
      <c r="X108" s="170" t="s">
        <v>24</v>
      </c>
      <c r="Y108" s="170" t="s">
        <v>24</v>
      </c>
      <c r="Z108" s="170" t="s">
        <v>24</v>
      </c>
      <c r="AA108" s="170" t="s">
        <v>24</v>
      </c>
      <c r="AB108" s="170">
        <f t="shared" si="66"/>
        <v>0</v>
      </c>
      <c r="AC108" s="170">
        <f t="shared" si="67"/>
        <v>0</v>
      </c>
      <c r="AD108" s="170">
        <f t="shared" si="68"/>
        <v>0</v>
      </c>
      <c r="AE108" s="170">
        <f t="shared" si="69"/>
        <v>0</v>
      </c>
      <c r="AF108" s="170">
        <f t="shared" si="70"/>
        <v>0</v>
      </c>
      <c r="AG108" s="170">
        <f t="shared" si="71"/>
        <v>0</v>
      </c>
    </row>
    <row r="109" spans="1:33" x14ac:dyDescent="0.25">
      <c r="A109" s="194" t="s">
        <v>508</v>
      </c>
      <c r="B109" s="195" t="s">
        <v>509</v>
      </c>
      <c r="C109" s="194" t="s">
        <v>510</v>
      </c>
      <c r="D109" s="170" t="s">
        <v>24</v>
      </c>
      <c r="E109" s="170" t="s">
        <v>24</v>
      </c>
      <c r="F109" s="170" t="s">
        <v>24</v>
      </c>
      <c r="G109" s="170" t="s">
        <v>24</v>
      </c>
      <c r="H109" s="170" t="s">
        <v>24</v>
      </c>
      <c r="I109" s="170" t="s">
        <v>24</v>
      </c>
      <c r="J109" s="170" t="s">
        <v>24</v>
      </c>
      <c r="K109" s="170" t="s">
        <v>24</v>
      </c>
      <c r="L109" s="170" t="s">
        <v>24</v>
      </c>
      <c r="M109" s="170" t="s">
        <v>24</v>
      </c>
      <c r="N109" s="170" t="s">
        <v>24</v>
      </c>
      <c r="O109" s="170" t="s">
        <v>24</v>
      </c>
      <c r="P109" s="170" t="s">
        <v>24</v>
      </c>
      <c r="Q109" s="170" t="s">
        <v>24</v>
      </c>
      <c r="R109" s="170" t="s">
        <v>24</v>
      </c>
      <c r="S109" s="170" t="s">
        <v>24</v>
      </c>
      <c r="T109" s="170" t="s">
        <v>24</v>
      </c>
      <c r="U109" s="170" t="s">
        <v>24</v>
      </c>
      <c r="V109" s="170" t="s">
        <v>24</v>
      </c>
      <c r="W109" s="170" t="s">
        <v>24</v>
      </c>
      <c r="X109" s="170" t="s">
        <v>24</v>
      </c>
      <c r="Y109" s="170" t="s">
        <v>24</v>
      </c>
      <c r="Z109" s="170" t="s">
        <v>24</v>
      </c>
      <c r="AA109" s="170" t="s">
        <v>24</v>
      </c>
      <c r="AB109" s="170">
        <f t="shared" si="66"/>
        <v>0</v>
      </c>
      <c r="AC109" s="170">
        <f t="shared" si="67"/>
        <v>0</v>
      </c>
      <c r="AD109" s="170">
        <f t="shared" si="68"/>
        <v>0</v>
      </c>
      <c r="AE109" s="170">
        <f t="shared" si="69"/>
        <v>0</v>
      </c>
      <c r="AF109" s="170">
        <f t="shared" si="70"/>
        <v>0</v>
      </c>
      <c r="AG109" s="170">
        <f t="shared" si="71"/>
        <v>0</v>
      </c>
    </row>
    <row r="110" spans="1:33" ht="31.5" x14ac:dyDescent="0.25">
      <c r="A110" s="194" t="s">
        <v>511</v>
      </c>
      <c r="B110" s="195" t="s">
        <v>512</v>
      </c>
      <c r="C110" s="194" t="s">
        <v>513</v>
      </c>
      <c r="D110" s="170" t="s">
        <v>24</v>
      </c>
      <c r="E110" s="170" t="s">
        <v>24</v>
      </c>
      <c r="F110" s="170" t="s">
        <v>24</v>
      </c>
      <c r="G110" s="170" t="s">
        <v>24</v>
      </c>
      <c r="H110" s="170" t="s">
        <v>24</v>
      </c>
      <c r="I110" s="170" t="s">
        <v>24</v>
      </c>
      <c r="J110" s="170" t="s">
        <v>24</v>
      </c>
      <c r="K110" s="170" t="s">
        <v>24</v>
      </c>
      <c r="L110" s="170" t="s">
        <v>24</v>
      </c>
      <c r="M110" s="170" t="s">
        <v>24</v>
      </c>
      <c r="N110" s="170" t="s">
        <v>24</v>
      </c>
      <c r="O110" s="170" t="s">
        <v>24</v>
      </c>
      <c r="P110" s="170" t="s">
        <v>24</v>
      </c>
      <c r="Q110" s="170" t="s">
        <v>24</v>
      </c>
      <c r="R110" s="170" t="s">
        <v>24</v>
      </c>
      <c r="S110" s="170" t="s">
        <v>24</v>
      </c>
      <c r="T110" s="170" t="s">
        <v>24</v>
      </c>
      <c r="U110" s="170" t="s">
        <v>24</v>
      </c>
      <c r="V110" s="170" t="s">
        <v>24</v>
      </c>
      <c r="W110" s="170" t="s">
        <v>24</v>
      </c>
      <c r="X110" s="170" t="s">
        <v>24</v>
      </c>
      <c r="Y110" s="170" t="s">
        <v>24</v>
      </c>
      <c r="Z110" s="170" t="s">
        <v>24</v>
      </c>
      <c r="AA110" s="170" t="s">
        <v>24</v>
      </c>
      <c r="AB110" s="170">
        <f t="shared" si="66"/>
        <v>0</v>
      </c>
      <c r="AC110" s="170">
        <f t="shared" si="67"/>
        <v>0</v>
      </c>
      <c r="AD110" s="170">
        <f t="shared" si="68"/>
        <v>0</v>
      </c>
      <c r="AE110" s="170">
        <f t="shared" si="69"/>
        <v>0</v>
      </c>
      <c r="AF110" s="170">
        <f t="shared" si="70"/>
        <v>0</v>
      </c>
      <c r="AG110" s="170">
        <f t="shared" si="71"/>
        <v>0</v>
      </c>
    </row>
    <row r="111" spans="1:33" ht="94.5" x14ac:dyDescent="0.25">
      <c r="A111" s="194" t="s">
        <v>514</v>
      </c>
      <c r="B111" s="195" t="s">
        <v>526</v>
      </c>
      <c r="C111" s="194" t="s">
        <v>516</v>
      </c>
      <c r="D111" s="170" t="s">
        <v>24</v>
      </c>
      <c r="E111" s="170" t="s">
        <v>24</v>
      </c>
      <c r="F111" s="170" t="s">
        <v>24</v>
      </c>
      <c r="G111" s="170" t="s">
        <v>24</v>
      </c>
      <c r="H111" s="170" t="s">
        <v>24</v>
      </c>
      <c r="I111" s="170" t="s">
        <v>24</v>
      </c>
      <c r="J111" s="170" t="s">
        <v>24</v>
      </c>
      <c r="K111" s="170" t="s">
        <v>24</v>
      </c>
      <c r="L111" s="170" t="s">
        <v>24</v>
      </c>
      <c r="M111" s="170" t="s">
        <v>24</v>
      </c>
      <c r="N111" s="170" t="s">
        <v>24</v>
      </c>
      <c r="O111" s="170" t="s">
        <v>24</v>
      </c>
      <c r="P111" s="170" t="s">
        <v>24</v>
      </c>
      <c r="Q111" s="170" t="s">
        <v>24</v>
      </c>
      <c r="R111" s="170" t="s">
        <v>24</v>
      </c>
      <c r="S111" s="170" t="s">
        <v>24</v>
      </c>
      <c r="T111" s="170" t="s">
        <v>24</v>
      </c>
      <c r="U111" s="170" t="s">
        <v>24</v>
      </c>
      <c r="V111" s="170" t="s">
        <v>24</v>
      </c>
      <c r="W111" s="170" t="s">
        <v>24</v>
      </c>
      <c r="X111" s="170" t="s">
        <v>24</v>
      </c>
      <c r="Y111" s="170" t="s">
        <v>24</v>
      </c>
      <c r="Z111" s="170" t="s">
        <v>24</v>
      </c>
      <c r="AA111" s="170" t="s">
        <v>24</v>
      </c>
      <c r="AB111" s="170">
        <f t="shared" si="66"/>
        <v>0</v>
      </c>
      <c r="AC111" s="170">
        <f t="shared" si="67"/>
        <v>0</v>
      </c>
      <c r="AD111" s="170">
        <f t="shared" si="68"/>
        <v>0</v>
      </c>
      <c r="AE111" s="170">
        <f t="shared" si="69"/>
        <v>0</v>
      </c>
      <c r="AF111" s="170">
        <f t="shared" si="70"/>
        <v>0</v>
      </c>
      <c r="AG111" s="170">
        <f t="shared" si="71"/>
        <v>0</v>
      </c>
    </row>
    <row r="112" spans="1:33" ht="31.5" x14ac:dyDescent="0.25">
      <c r="A112" s="194" t="s">
        <v>517</v>
      </c>
      <c r="B112" s="195" t="s">
        <v>518</v>
      </c>
      <c r="C112" s="194" t="s">
        <v>519</v>
      </c>
      <c r="D112" s="170" t="s">
        <v>24</v>
      </c>
      <c r="E112" s="170" t="s">
        <v>24</v>
      </c>
      <c r="F112" s="170" t="s">
        <v>24</v>
      </c>
      <c r="G112" s="170" t="s">
        <v>24</v>
      </c>
      <c r="H112" s="170" t="s">
        <v>24</v>
      </c>
      <c r="I112" s="170" t="s">
        <v>24</v>
      </c>
      <c r="J112" s="170" t="s">
        <v>24</v>
      </c>
      <c r="K112" s="170" t="s">
        <v>24</v>
      </c>
      <c r="L112" s="170" t="s">
        <v>24</v>
      </c>
      <c r="M112" s="170" t="s">
        <v>24</v>
      </c>
      <c r="N112" s="170" t="s">
        <v>24</v>
      </c>
      <c r="O112" s="170" t="s">
        <v>24</v>
      </c>
      <c r="P112" s="170" t="s">
        <v>24</v>
      </c>
      <c r="Q112" s="170" t="s">
        <v>24</v>
      </c>
      <c r="R112" s="170" t="s">
        <v>24</v>
      </c>
      <c r="S112" s="170" t="s">
        <v>24</v>
      </c>
      <c r="T112" s="170" t="s">
        <v>24</v>
      </c>
      <c r="U112" s="170" t="s">
        <v>24</v>
      </c>
      <c r="V112" s="170" t="s">
        <v>24</v>
      </c>
      <c r="W112" s="170" t="s">
        <v>24</v>
      </c>
      <c r="X112" s="170" t="s">
        <v>24</v>
      </c>
      <c r="Y112" s="170" t="s">
        <v>24</v>
      </c>
      <c r="Z112" s="170" t="s">
        <v>24</v>
      </c>
      <c r="AA112" s="170" t="s">
        <v>24</v>
      </c>
      <c r="AB112" s="170">
        <f t="shared" si="66"/>
        <v>0</v>
      </c>
      <c r="AC112" s="170">
        <f t="shared" si="67"/>
        <v>0</v>
      </c>
      <c r="AD112" s="170">
        <f t="shared" si="68"/>
        <v>0</v>
      </c>
      <c r="AE112" s="170">
        <f t="shared" si="69"/>
        <v>0</v>
      </c>
      <c r="AF112" s="170">
        <f t="shared" si="70"/>
        <v>0</v>
      </c>
      <c r="AG112" s="170">
        <f t="shared" si="71"/>
        <v>0</v>
      </c>
    </row>
  </sheetData>
  <autoFilter ref="A17:WXT110"/>
  <mergeCells count="27">
    <mergeCell ref="A4:AG4"/>
    <mergeCell ref="A8:AG8"/>
    <mergeCell ref="A9:AG9"/>
    <mergeCell ref="A6:AG6"/>
    <mergeCell ref="D15:I15"/>
    <mergeCell ref="J15:O15"/>
    <mergeCell ref="P15:U15"/>
    <mergeCell ref="V15:AA15"/>
    <mergeCell ref="D13:I14"/>
    <mergeCell ref="J13:O14"/>
    <mergeCell ref="A11:I11"/>
    <mergeCell ref="A12:A16"/>
    <mergeCell ref="BJ15:BP15"/>
    <mergeCell ref="B12:B16"/>
    <mergeCell ref="C12:C16"/>
    <mergeCell ref="BQ15:BW15"/>
    <mergeCell ref="AB13:AG14"/>
    <mergeCell ref="AB15:AG15"/>
    <mergeCell ref="D12:AG12"/>
    <mergeCell ref="AV15:BB15"/>
    <mergeCell ref="BC15:BI15"/>
    <mergeCell ref="BC13:BI14"/>
    <mergeCell ref="BJ13:BP14"/>
    <mergeCell ref="BQ13:BW14"/>
    <mergeCell ref="AV13:BB14"/>
    <mergeCell ref="P13:U14"/>
    <mergeCell ref="V13:AA1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</vt:lpstr>
      <vt:lpstr>2</vt:lpstr>
      <vt:lpstr>3.1</vt:lpstr>
      <vt:lpstr>3.2</vt:lpstr>
      <vt:lpstr>3.3</vt:lpstr>
      <vt:lpstr>3.4</vt:lpstr>
      <vt:lpstr>4</vt:lpstr>
      <vt:lpstr>5</vt:lpstr>
      <vt:lpstr>6</vt:lpstr>
      <vt:lpstr>7</vt:lpstr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2025-12-10T03:19:58Z</dcterms:modified>
</cp:coreProperties>
</file>